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\Desktop\PO 1er Sem26\PO 1er Sem26\Propuestas 1° Sem2026\Fichas 90 días\Fichas 90 dias (PO 1°Sem26)\Trazado\504\"/>
    </mc:Choice>
  </mc:AlternateContent>
  <xr:revisionPtr revIDLastSave="0" documentId="13_ncr:1_{A1E3B484-95AD-48F8-B610-310AC05CF1F7}" xr6:coauthVersionLast="47" xr6:coauthVersionMax="47" xr10:uidLastSave="{00000000-0000-0000-0000-000000000000}"/>
  <bookViews>
    <workbookView xWindow="-21930" yWindow="3450" windowWidth="28740" windowHeight="11565" tabRatio="852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'18'!$A$3:$G$277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'7'!$A$4:$L$8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J12" i="2"/>
  <c r="K12" i="2"/>
  <c r="L12" i="2"/>
  <c r="M12" i="2"/>
  <c r="N12" i="2"/>
  <c r="D11" i="2"/>
  <c r="E11" i="2"/>
  <c r="F11" i="2"/>
  <c r="G11" i="2"/>
  <c r="H11" i="2"/>
  <c r="I11" i="2"/>
  <c r="J11" i="2"/>
  <c r="K11" i="2"/>
  <c r="L11" i="2"/>
  <c r="M11" i="2"/>
  <c r="N11" i="2"/>
  <c r="C12" i="3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B8" i="5" l="1"/>
  <c r="C11" i="1"/>
  <c r="D11" i="1"/>
  <c r="D10" i="1"/>
  <c r="C10" i="1"/>
  <c r="D11" i="4" l="1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2"/>
  <c r="B8" i="3"/>
  <c r="B8" i="4" s="1"/>
  <c r="B10" i="4" s="1"/>
  <c r="B12" i="4" s="1"/>
  <c r="B7" i="3"/>
  <c r="B7" i="4" s="1"/>
  <c r="B9" i="4" s="1"/>
  <c r="B11" i="4" s="1"/>
  <c r="B10" i="2"/>
  <c r="B21" i="2" s="1"/>
  <c r="B32" i="2" s="1"/>
  <c r="B9" i="2"/>
  <c r="B20" i="2" s="1"/>
  <c r="B31" i="2" s="1"/>
  <c r="B19" i="2"/>
  <c r="B30" i="2" s="1"/>
  <c r="B18" i="2"/>
  <c r="B29" i="2" s="1"/>
  <c r="B7" i="6"/>
  <c r="C11" i="4"/>
  <c r="B9" i="5" l="1"/>
  <c r="A5" i="25"/>
  <c r="B5" i="6"/>
  <c r="B10" i="3"/>
  <c r="B12" i="3" s="1"/>
  <c r="B19" i="3" s="1"/>
  <c r="B12" i="2"/>
  <c r="B23" i="2" s="1"/>
  <c r="B34" i="2" s="1"/>
  <c r="B9" i="3"/>
  <c r="B11" i="3" s="1"/>
  <c r="B18" i="3" s="1"/>
  <c r="B11" i="2"/>
  <c r="B22" i="2" s="1"/>
  <c r="B33" i="2" s="1"/>
  <c r="C11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K23" i="2"/>
  <c r="J23" i="2"/>
  <c r="I23" i="2"/>
  <c r="H23" i="2"/>
  <c r="G23" i="2"/>
  <c r="F23" i="2"/>
  <c r="E23" i="2"/>
  <c r="D23" i="2"/>
  <c r="C23" i="2"/>
  <c r="K22" i="2"/>
  <c r="J22" i="2"/>
  <c r="I22" i="2"/>
  <c r="H22" i="2"/>
  <c r="G22" i="2"/>
  <c r="F22" i="2"/>
  <c r="E22" i="2"/>
  <c r="D22" i="2"/>
  <c r="C22" i="2"/>
  <c r="B30" i="3" l="1"/>
  <c r="B21" i="3"/>
  <c r="B29" i="3"/>
  <c r="B20" i="3"/>
  <c r="N9" i="5"/>
  <c r="M9" i="5"/>
  <c r="L9" i="5"/>
  <c r="K9" i="5"/>
  <c r="J9" i="5"/>
  <c r="I9" i="5"/>
  <c r="H9" i="5"/>
  <c r="G9" i="5"/>
  <c r="F9" i="5"/>
  <c r="E9" i="5"/>
  <c r="D9" i="5"/>
  <c r="C9" i="5"/>
  <c r="B32" i="3" l="1"/>
  <c r="B23" i="3"/>
  <c r="B34" i="3" s="1"/>
  <c r="B31" i="3"/>
  <c r="B22" i="3"/>
  <c r="B33" i="3" s="1"/>
  <c r="C21" i="1"/>
  <c r="C22" i="1"/>
  <c r="C20" i="1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<sst xmlns="http://schemas.openxmlformats.org/spreadsheetml/2006/main" count="681" uniqueCount="254">
  <si>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</si>
  <si>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</si>
  <si>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</si>
  <si>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</si>
  <si>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</si>
  <si>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</si>
  <si>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</si>
  <si>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</si>
  <si>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</si>
  <si>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</si>
  <si>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</si>
  <si>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</si>
  <si>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</si>
  <si>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</si>
  <si>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</si>
  <si>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</si>
  <si>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</si>
  <si>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</si>
  <si>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</si>
  <si>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</si>
  <si>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</si>
  <si>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</si>
  <si>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</si>
  <si>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</si>
  <si>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</si>
  <si>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</si>
  <si>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</si>
  <si>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</si>
  <si>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</si>
  <si>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</si>
  <si>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</si>
  <si>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</si>
  <si>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ICR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</si>
  <si>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</si>
  <si>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</si>
  <si>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</si>
  <si>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</si>
  <si>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</si>
  <si>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</si>
  <si>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</si>
  <si>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</si>
  <si>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</si>
  <si>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</si>
  <si>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</si>
  <si>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</si>
  <si>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</si>
  <si>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</si>
  <si>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</si>
  <si>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</si>
  <si>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</si>
  <si>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</si>
  <si>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</si>
  <si>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</si>
  <si>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</si>
  <si>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</si>
  <si>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</si>
  <si>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</si>
  <si>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</si>
  <si>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</si>
  <si>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</si>
  <si>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</si>
  <si>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</si>
  <si>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</si>
  <si>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</si>
  <si>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</si>
  <si>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</si>
  <si>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</si>
  <si>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</si>
  <si>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</si>
  <si>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</si>
  <si>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</si>
  <si>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</si>
  <si>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</si>
  <si>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</si>
  <si>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</si>
  <si>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</si>
  <si>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</si>
  <si>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</si>
  <si>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</si>
  <si>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</si>
  <si>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</si>
  <si>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</si>
  <si>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</si>
  <si>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</si>
  <si>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</si>
  <si>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</si>
  <si>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</si>
  <si>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</si>
  <si>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</si>
  <si>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</si>
  <si>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</si>
  <si>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</si>
  <si>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</si>
  <si>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</si>
  <si>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</si>
  <si>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</si>
  <si>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</si>
  <si>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</si>
  <si>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</si>
  <si>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</si>
  <si>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</si>
  <si>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</si>
  <si>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</si>
  <si>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</si>
  <si>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</si>
  <si>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</si>
  <si>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</si>
  <si>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</si>
  <si>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</si>
  <si>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>Domingo (DOM)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</si>
  <si>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</si>
  <si>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</si>
  <si>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</si>
  <si>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</si>
  <si>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</si>
  <si>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</si>
  <si>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</si>
  <si>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</si>
  <si>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</si>
  <si>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</si>
  <si>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</si>
  <si>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</si>
  <si>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</si>
  <si>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</si>
  <si>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</si>
  <si>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</si>
  <si>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</si>
  <si>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</si>
  <si>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</si>
  <si>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</si>
  <si>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</si>
  <si>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</si>
  <si>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</si>
  <si>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</si>
  <si>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</si>
  <si>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</si>
  <si>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</si>
  <si>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</si>
  <si>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</si>
  <si>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</si>
  <si>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</si>
  <si>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</si>
  <si>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</si>
  <si>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</si>
  <si>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</si>
  <si>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</si>
  <si>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</si>
  <si>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</si>
  <si>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</si>
  <si>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</si>
  <si>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</si>
  <si>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</si>
  <si>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</si>
  <si>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</si>
  <si>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</si>
  <si>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</si>
  <si>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</si>
  <si>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</si>
  <si>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</si>
  <si>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</si>
  <si>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</si>
  <si>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</si>
  <si>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</si>
  <si>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</si>
  <si>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>¿Es punto de medición ICR-P?</t>
  </si>
  <si>
    <t>¿Elimina último servicio de parada?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</si>
  <si>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</si>
  <si>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</si>
  <si>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</si>
  <si>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</si>
  <si>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</si>
  <si>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</si>
  <si>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</si>
  <si>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</si>
  <si>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</si>
  <si>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</si>
  <si>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</si>
  <si>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</si>
  <si>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</si>
  <si>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</si>
  <si>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</si>
  <si>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</si>
  <si>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</si>
  <si>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</si>
  <si>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</si>
  <si>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>Frecuencia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</si>
  <si>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</si>
  <si>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</si>
  <si>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</si>
  <si>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</si>
  <si>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</si>
  <si>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</si>
  <si>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</si>
  <si>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</si>
  <si>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</si>
  <si>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</si>
  <si>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</si>
  <si>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</si>
  <si>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</si>
  <si>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</si>
  <si>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</si>
  <si>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No</t>
  </si>
  <si>
    <t>532 R</t>
  </si>
  <si>
    <t>533 R</t>
  </si>
  <si>
    <t>L-10-62-50-PO</t>
  </si>
  <si>
    <t>L-10-62-60-PO</t>
  </si>
  <si>
    <t>No se detiene en paradero</t>
  </si>
  <si>
    <t>Tipo de Reclamo</t>
  </si>
  <si>
    <t>Total general</t>
  </si>
  <si>
    <t>Otro</t>
  </si>
  <si>
    <t>Capacidad (Plazas/h)-Laboral</t>
  </si>
  <si>
    <t>504I</t>
  </si>
  <si>
    <t>504R</t>
  </si>
  <si>
    <t>Abril</t>
  </si>
  <si>
    <t xml:space="preserve"> Mayo</t>
  </si>
  <si>
    <t>Junio</t>
  </si>
  <si>
    <t>Total</t>
  </si>
  <si>
    <t>RIO ELQUI</t>
  </si>
  <si>
    <t>SALAR SURIRE</t>
  </si>
  <si>
    <t>RIO TRABANCURA</t>
  </si>
  <si>
    <t>RIVA RIVA</t>
  </si>
  <si>
    <t>SAN DANIEL</t>
  </si>
  <si>
    <t>BRAVO LUCO</t>
  </si>
  <si>
    <t>PATRICIO EDWARDS</t>
  </si>
  <si>
    <t>RIO CLARILLO</t>
  </si>
  <si>
    <t>PJ1686</t>
  </si>
  <si>
    <t>Agregar servicio</t>
  </si>
  <si>
    <t>PJ1054</t>
  </si>
  <si>
    <t>PJ1055</t>
  </si>
  <si>
    <t>PJ383</t>
  </si>
  <si>
    <t>Eliminar Servicio</t>
  </si>
  <si>
    <t>Código Usuario Paradero</t>
  </si>
  <si>
    <t xml:space="preserve"> Servicio Sentido </t>
  </si>
  <si>
    <t xml:space="preserve">Subidas promedio día laboral </t>
  </si>
  <si>
    <t xml:space="preserve">Bajadas promedio día laboral </t>
  </si>
  <si>
    <t xml:space="preserve">Subidas promedio Hora más cargada (PMA) </t>
  </si>
  <si>
    <t>Bajadas promedio Hora más cargada (PMA)</t>
  </si>
  <si>
    <t xml:space="preserve"> Subidas promedio día laboral Serv-Sent </t>
  </si>
  <si>
    <t xml:space="preserve">Bajadas promedio día laboral Serv-Sent </t>
  </si>
  <si>
    <t>PJ162</t>
  </si>
  <si>
    <t>PJ1797</t>
  </si>
  <si>
    <t>PJ1796</t>
  </si>
  <si>
    <t>PARQUE ISIDORA OTE.</t>
  </si>
  <si>
    <t>SALAR DE ATACAMA</t>
  </si>
  <si>
    <t>LOS MAITENES OTE</t>
  </si>
  <si>
    <t>PJ1836</t>
  </si>
  <si>
    <t xml:space="preserve">Tabla 17. Subidas y bajadas diarias por parada - servicio- sentido en paradas </t>
  </si>
  <si>
    <t>ORONGO</t>
  </si>
  <si>
    <t>POIKE</t>
  </si>
  <si>
    <t>PJ1800</t>
  </si>
  <si>
    <t>Si</t>
  </si>
  <si>
    <t>PJ1980</t>
  </si>
  <si>
    <t>PJ1835</t>
  </si>
  <si>
    <t>PJ1052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</si>
</sst>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2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left" textRotation="90"/>
    </xf>
    <xf numFmtId="2" fontId="7" fillId="13" borderId="5" xfId="3" applyNumberFormat="1" applyFont="1" applyFill="1" applyBorder="1" applyAlignment="1">
      <alignment horizontal="left" textRotation="90"/>
    </xf>
    <xf numFmtId="0" fontId="7" fillId="13" borderId="2" xfId="3" applyFont="1" applyFill="1" applyBorder="1" applyAlignment="1">
      <alignment horizontal="left" textRotation="90"/>
    </xf>
    <xf numFmtId="0" fontId="7" fillId="14" borderId="5" xfId="3" applyFont="1" applyFill="1" applyBorder="1" applyAlignment="1">
      <alignment horizontal="left" textRotation="90"/>
    </xf>
    <xf numFmtId="2" fontId="7" fillId="14" borderId="5" xfId="3" applyNumberFormat="1" applyFont="1" applyFill="1" applyBorder="1" applyAlignment="1">
      <alignment horizontal="left" textRotation="90"/>
    </xf>
    <xf numFmtId="0" fontId="7" fillId="14" borderId="2" xfId="3" applyFont="1" applyFill="1" applyBorder="1" applyAlignment="1">
      <alignment horizontal="left" textRotation="90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17" borderId="2" xfId="0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0" fillId="0" borderId="2" xfId="0" applyNumberFormat="1" applyBorder="1" applyAlignment="1">
      <alignment horizontal="center"/>
    </xf>
    <xf numFmtId="1" fontId="2" fillId="10" borderId="2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wrapText="1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0" fontId="13" fillId="19" borderId="2" xfId="0" applyFont="1" applyFill="1" applyBorder="1" applyAlignment="1">
      <alignment horizontal="center" vertical="center" wrapText="1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0" fontId="0" fillId="10" borderId="2" xfId="0" applyFill="1" applyBorder="1" applyAlignment="1">
      <alignment horizontal="left" vertical="center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" fillId="23" borderId="2" xfId="0" applyFont="1" applyFill="1" applyBorder="1" applyAlignment="1">
      <alignment horizontal="left"/>
    </xf>
    <xf numFmtId="0" fontId="1" fillId="2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0" fontId="1" fillId="0" borderId="0" xfId="0" applyFont="1"/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2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14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5"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22"/>
  <sheetViews>
    <sheetView tabSelected="1" zoomScale="80" zoomScaleNormal="80" workbookViewId="0">
      <selection activeCell="A3" sqref="A3:D22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16384" width="11.42578125" style="20"/>
  </cols>
  <sheetData>
    <row r="1" spans="1:4" x14ac:dyDescent="0.25">
      <c r="A1" s="136" t="s">
        <v>27</v>
      </c>
      <c r="B1" s="136"/>
      <c r="C1" s="136"/>
      <c r="D1" s="136"/>
    </row>
    <row r="2" spans="1:4" x14ac:dyDescent="0.25">
      <c r="A2" s="15"/>
    </row>
    <row r="3" spans="1:4" x14ac:dyDescent="0.25">
      <c r="A3" s="137" t="s">
        <v>12</v>
      </c>
      <c r="B3" s="137" t="s">
        <v>17</v>
      </c>
      <c r="C3" s="138">
        <v>504</v>
      </c>
      <c r="D3" s="139"/>
    </row>
    <row r="4" spans="1:4" x14ac:dyDescent="0.25">
      <c r="A4" s="137"/>
      <c r="B4" s="137"/>
      <c r="C4" s="2" t="s">
        <v>18</v>
      </c>
      <c r="D4" s="2" t="s">
        <v>19</v>
      </c>
    </row>
    <row r="5" spans="1:4" x14ac:dyDescent="0.25">
      <c r="A5" s="1" t="s">
        <v>14</v>
      </c>
      <c r="B5" s="1" t="s">
        <v>20</v>
      </c>
      <c r="C5" s="10">
        <v>32.42</v>
      </c>
      <c r="D5" s="10">
        <v>31.18</v>
      </c>
    </row>
    <row r="6" spans="1:4" x14ac:dyDescent="0.25">
      <c r="A6" s="1" t="s">
        <v>14</v>
      </c>
      <c r="B6" s="1" t="s">
        <v>21</v>
      </c>
      <c r="C6" s="10">
        <v>32.42</v>
      </c>
      <c r="D6" s="10">
        <v>31.18</v>
      </c>
    </row>
    <row r="7" spans="1:4" x14ac:dyDescent="0.25">
      <c r="A7" s="1" t="s">
        <v>15</v>
      </c>
      <c r="B7" s="1" t="s">
        <v>20</v>
      </c>
      <c r="C7" s="10">
        <v>31.8</v>
      </c>
      <c r="D7" s="10">
        <v>31.5</v>
      </c>
    </row>
    <row r="8" spans="1:4" x14ac:dyDescent="0.25">
      <c r="A8" s="1" t="s">
        <v>15</v>
      </c>
      <c r="B8" s="1" t="s">
        <v>21</v>
      </c>
      <c r="C8" s="10">
        <v>31.8</v>
      </c>
      <c r="D8" s="10">
        <v>31.5</v>
      </c>
    </row>
    <row r="9" spans="1:4" ht="1.5" customHeight="1" x14ac:dyDescent="0.25"/>
    <row r="10" spans="1:4" x14ac:dyDescent="0.25">
      <c r="A10" s="1" t="s">
        <v>22</v>
      </c>
      <c r="B10" s="1" t="s">
        <v>20</v>
      </c>
      <c r="C10" s="4">
        <f>+(C7-C5)/C5</f>
        <v>-1.9123997532387443E-2</v>
      </c>
      <c r="D10" s="4">
        <f>+(D7-D5)/D5</f>
        <v>1.0262989095574096E-2</v>
      </c>
    </row>
    <row r="11" spans="1:4" x14ac:dyDescent="0.25">
      <c r="A11" s="1" t="s">
        <v>22</v>
      </c>
      <c r="B11" s="1" t="s">
        <v>21</v>
      </c>
      <c r="C11" s="4">
        <f>+(C8-C6)/C6</f>
        <v>-1.9123997532387443E-2</v>
      </c>
      <c r="D11" s="4">
        <f>+(D8-D6)/D6</f>
        <v>1.0262989095574096E-2</v>
      </c>
    </row>
    <row r="12" spans="1:4" ht="2.25" customHeight="1" x14ac:dyDescent="0.25"/>
    <row r="13" spans="1:4" x14ac:dyDescent="0.25">
      <c r="A13" s="1" t="s">
        <v>14</v>
      </c>
      <c r="B13" s="1" t="s">
        <v>23</v>
      </c>
      <c r="C13" s="133">
        <v>6775.2599999999811</v>
      </c>
      <c r="D13" s="134"/>
    </row>
    <row r="14" spans="1:4" x14ac:dyDescent="0.25">
      <c r="A14" s="1" t="s">
        <v>14</v>
      </c>
      <c r="B14" s="1" t="s">
        <v>24</v>
      </c>
      <c r="C14" s="133">
        <v>5280.0399999999954</v>
      </c>
      <c r="D14" s="134"/>
    </row>
    <row r="15" spans="1:4" x14ac:dyDescent="0.25">
      <c r="A15" s="1" t="s">
        <v>14</v>
      </c>
      <c r="B15" s="1" t="s">
        <v>25</v>
      </c>
      <c r="C15" s="133">
        <v>4579.1999999999962</v>
      </c>
      <c r="D15" s="134"/>
    </row>
    <row r="16" spans="1:4" x14ac:dyDescent="0.25">
      <c r="A16" s="1" t="s">
        <v>26</v>
      </c>
      <c r="B16" s="1" t="s">
        <v>23</v>
      </c>
      <c r="C16" s="133">
        <v>6662.7999999999965</v>
      </c>
      <c r="D16" s="135"/>
    </row>
    <row r="17" spans="1:4" x14ac:dyDescent="0.25">
      <c r="A17" s="1" t="s">
        <v>26</v>
      </c>
      <c r="B17" s="1" t="s">
        <v>24</v>
      </c>
      <c r="C17" s="133">
        <v>5193.6000000000004</v>
      </c>
      <c r="D17" s="135"/>
    </row>
    <row r="18" spans="1:4" x14ac:dyDescent="0.25">
      <c r="A18" s="1" t="s">
        <v>26</v>
      </c>
      <c r="B18" s="1" t="s">
        <v>25</v>
      </c>
      <c r="C18" s="133">
        <v>4636.2999999999993</v>
      </c>
      <c r="D18" s="135"/>
    </row>
    <row r="19" spans="1:4" ht="1.5" customHeight="1" x14ac:dyDescent="0.25"/>
    <row r="20" spans="1:4" x14ac:dyDescent="0.25">
      <c r="A20" s="1" t="s">
        <v>22</v>
      </c>
      <c r="B20" s="1" t="s">
        <v>23</v>
      </c>
      <c r="C20" s="131">
        <f>+(C16-C13)/C13</f>
        <v>-1.6598624997414844E-2</v>
      </c>
      <c r="D20" s="132"/>
    </row>
    <row r="21" spans="1:4" x14ac:dyDescent="0.25">
      <c r="A21" s="1" t="s">
        <v>22</v>
      </c>
      <c r="B21" s="1" t="s">
        <v>24</v>
      </c>
      <c r="C21" s="131">
        <f t="shared" ref="C21:C22" si="0">+(C17-C14)/C14</f>
        <v>-1.6371088097816518E-2</v>
      </c>
      <c r="D21" s="132"/>
    </row>
    <row r="22" spans="1:4" x14ac:dyDescent="0.25">
      <c r="A22" s="1" t="s">
        <v>22</v>
      </c>
      <c r="B22" s="1" t="s">
        <v>25</v>
      </c>
      <c r="C22" s="131">
        <f t="shared" si="0"/>
        <v>1.246942697414464E-2</v>
      </c>
      <c r="D22" s="132"/>
    </row>
  </sheetData>
  <mergeCells count="13">
    <mergeCell ref="A1:D1"/>
    <mergeCell ref="A3:A4"/>
    <mergeCell ref="B3:B4"/>
    <mergeCell ref="C3:D3"/>
    <mergeCell ref="C15:D15"/>
    <mergeCell ref="C22:D22"/>
    <mergeCell ref="C13:D13"/>
    <mergeCell ref="C20:D20"/>
    <mergeCell ref="C14:D14"/>
    <mergeCell ref="C21:D21"/>
    <mergeCell ref="C16:D16"/>
    <mergeCell ref="C17:D17"/>
    <mergeCell ref="C18:D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1" t="s">
        <v>170</v>
      </c>
      <c r="B1" s="141"/>
      <c r="C1" s="141"/>
      <c r="D1" s="141"/>
      <c r="E1" s="141"/>
      <c r="F1" s="141"/>
      <c r="G1" s="141"/>
      <c r="H1" s="141"/>
      <c r="I1" s="141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45" x14ac:dyDescent="0.25">
      <c r="A3" s="66" t="s">
        <v>40</v>
      </c>
      <c r="B3" s="66" t="s">
        <v>101</v>
      </c>
      <c r="C3" s="66" t="s">
        <v>102</v>
      </c>
      <c r="D3" s="66">
        <v>102</v>
      </c>
      <c r="E3" s="66">
        <v>103</v>
      </c>
      <c r="F3" s="66">
        <v>108</v>
      </c>
      <c r="G3" s="66">
        <v>107</v>
      </c>
      <c r="H3" s="66">
        <v>104</v>
      </c>
      <c r="I3" s="66" t="s">
        <v>44</v>
      </c>
      <c r="J3" s="66" t="s">
        <v>45</v>
      </c>
    </row>
    <row r="4" spans="1:10" x14ac:dyDescent="0.25">
      <c r="A4" s="12"/>
      <c r="B4" s="12"/>
      <c r="C4" s="43"/>
      <c r="D4" s="43"/>
      <c r="E4" s="43"/>
      <c r="F4" s="43"/>
      <c r="G4" s="43"/>
      <c r="H4" s="43"/>
      <c r="I4" s="10"/>
      <c r="J4" s="10"/>
    </row>
    <row r="5" spans="1:10" x14ac:dyDescent="0.25">
      <c r="A5" s="12"/>
      <c r="B5" s="12"/>
      <c r="C5" s="43"/>
      <c r="D5" s="43"/>
      <c r="E5" s="43"/>
      <c r="F5" s="43"/>
      <c r="G5" s="43"/>
      <c r="H5" s="43"/>
      <c r="I5" s="10"/>
      <c r="J5" s="10"/>
    </row>
    <row r="6" spans="1:10" x14ac:dyDescent="0.25">
      <c r="A6" s="12"/>
      <c r="B6" s="12"/>
      <c r="C6" s="43"/>
      <c r="D6" s="43"/>
      <c r="E6" s="43"/>
      <c r="F6" s="43"/>
      <c r="G6" s="43"/>
      <c r="H6" s="43"/>
      <c r="I6" s="10"/>
      <c r="J6" s="10"/>
    </row>
    <row r="7" spans="1:10" x14ac:dyDescent="0.25">
      <c r="A7" s="12"/>
      <c r="B7" s="12"/>
      <c r="C7" s="10"/>
      <c r="D7" s="43"/>
      <c r="E7" s="43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43"/>
      <c r="E8" s="43"/>
      <c r="F8" s="43"/>
      <c r="G8" s="43"/>
      <c r="H8" s="43"/>
      <c r="I8" s="10"/>
      <c r="J8" s="10"/>
    </row>
    <row r="9" spans="1:10" x14ac:dyDescent="0.25">
      <c r="A9" s="12"/>
      <c r="B9" s="12"/>
      <c r="C9" s="43"/>
      <c r="D9" s="43"/>
      <c r="E9" s="43"/>
      <c r="F9" s="43"/>
      <c r="G9" s="43"/>
      <c r="H9" s="43"/>
      <c r="I9" s="10"/>
      <c r="J9" s="10"/>
    </row>
    <row r="10" spans="1:10" x14ac:dyDescent="0.25">
      <c r="A10" s="12"/>
      <c r="B10" s="12"/>
      <c r="C10" s="43"/>
      <c r="D10" s="43"/>
      <c r="E10" s="43"/>
      <c r="F10" s="43"/>
      <c r="G10" s="43"/>
      <c r="H10" s="43"/>
      <c r="I10" s="10"/>
      <c r="J10" s="10"/>
    </row>
    <row r="11" spans="1:10" x14ac:dyDescent="0.25">
      <c r="A11" s="12"/>
      <c r="B11" s="12"/>
      <c r="C11" s="10"/>
      <c r="D11" s="43"/>
      <c r="E11" s="43"/>
      <c r="F11" s="10"/>
      <c r="G11" s="10"/>
      <c r="H11" s="10"/>
      <c r="I11" s="10"/>
      <c r="J11" s="10"/>
    </row>
    <row r="12" spans="1:10" x14ac:dyDescent="0.25">
      <c r="A12" s="12"/>
      <c r="B12" s="12"/>
      <c r="C12" s="43"/>
      <c r="D12" s="43"/>
      <c r="E12" s="43"/>
      <c r="F12" s="43"/>
      <c r="G12" s="43"/>
      <c r="H12" s="43"/>
      <c r="I12" s="10"/>
      <c r="J12" s="10"/>
    </row>
    <row r="13" spans="1:10" x14ac:dyDescent="0.25">
      <c r="A13" s="12"/>
      <c r="B13" s="12"/>
      <c r="C13" s="43"/>
      <c r="D13" s="43"/>
      <c r="E13" s="43"/>
      <c r="F13" s="43"/>
      <c r="G13" s="43"/>
      <c r="H13" s="43"/>
      <c r="I13" s="10"/>
      <c r="J13" s="10"/>
    </row>
    <row r="14" spans="1:10" x14ac:dyDescent="0.25">
      <c r="A14" s="12"/>
      <c r="B14" s="12"/>
      <c r="C14" s="43"/>
      <c r="D14" s="43"/>
      <c r="E14" s="43"/>
      <c r="F14" s="43"/>
      <c r="G14" s="43"/>
      <c r="H14" s="43"/>
      <c r="I14" s="10"/>
      <c r="J14" s="10"/>
    </row>
    <row r="15" spans="1:10" x14ac:dyDescent="0.25">
      <c r="A15" s="12"/>
      <c r="B15" s="12"/>
      <c r="C15" s="43"/>
      <c r="D15" s="43"/>
      <c r="E15" s="43"/>
      <c r="F15" s="43"/>
      <c r="G15" s="43"/>
      <c r="H15" s="43"/>
      <c r="I15" s="10"/>
      <c r="J15" s="10"/>
    </row>
    <row r="16" spans="1:10" x14ac:dyDescent="0.25">
      <c r="A16" s="12"/>
      <c r="B16" s="12"/>
      <c r="C16" s="10"/>
      <c r="D16" s="43"/>
      <c r="E16" s="43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43"/>
      <c r="E17" s="43"/>
      <c r="F17" s="10"/>
      <c r="G17" s="10"/>
      <c r="H17" s="10"/>
      <c r="I17" s="10"/>
      <c r="J17" s="10"/>
    </row>
    <row r="18" spans="1:10" x14ac:dyDescent="0.25">
      <c r="A18" s="12"/>
      <c r="B18" s="12"/>
      <c r="C18" s="43"/>
      <c r="D18" s="43"/>
      <c r="E18" s="43"/>
      <c r="F18" s="43"/>
      <c r="G18" s="43"/>
      <c r="H18" s="43"/>
      <c r="I18" s="10"/>
      <c r="J18" s="10"/>
    </row>
    <row r="19" spans="1:10" x14ac:dyDescent="0.25">
      <c r="A19" s="12"/>
      <c r="B19" s="12"/>
      <c r="C19" s="43"/>
      <c r="D19" s="43"/>
      <c r="E19" s="43"/>
      <c r="F19" s="43"/>
      <c r="G19" s="43"/>
      <c r="H19" s="43"/>
      <c r="I19" s="10"/>
      <c r="J19" s="10"/>
    </row>
    <row r="20" spans="1:10" x14ac:dyDescent="0.25">
      <c r="A20" s="12"/>
      <c r="B20" s="12"/>
      <c r="C20" s="10"/>
      <c r="D20" s="43"/>
      <c r="E20" s="43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43"/>
      <c r="E21" s="43"/>
      <c r="F21" s="10"/>
      <c r="G21" s="10"/>
      <c r="H21" s="10"/>
      <c r="I21" s="10"/>
      <c r="J21" s="10"/>
    </row>
    <row r="22" spans="1:10" x14ac:dyDescent="0.25">
      <c r="A22" s="158"/>
      <c r="B22" s="158"/>
      <c r="C22" s="45"/>
      <c r="D22" s="45"/>
      <c r="E22" s="45"/>
      <c r="F22" s="45"/>
      <c r="G22" s="45"/>
      <c r="H22" s="45"/>
      <c r="I22" s="45"/>
      <c r="J22" s="45"/>
    </row>
    <row r="24" spans="1:10" x14ac:dyDescent="0.25">
      <c r="A24" s="156"/>
      <c r="B24" s="157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7"/>
  <sheetViews>
    <sheetView workbookViewId="0">
      <selection activeCell="A3" sqref="A3:E7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1" t="s">
        <v>171</v>
      </c>
      <c r="B1" s="141"/>
    </row>
    <row r="2" spans="1:5" x14ac:dyDescent="0.25">
      <c r="A2" s="118">
        <v>504</v>
      </c>
    </row>
    <row r="3" spans="1:5" x14ac:dyDescent="0.25">
      <c r="A3" s="121" t="s">
        <v>207</v>
      </c>
      <c r="B3" s="122" t="s">
        <v>213</v>
      </c>
      <c r="C3" s="122" t="s">
        <v>214</v>
      </c>
      <c r="D3" s="122" t="s">
        <v>215</v>
      </c>
      <c r="E3" s="122" t="s">
        <v>216</v>
      </c>
    </row>
    <row r="4" spans="1:5" x14ac:dyDescent="0.25">
      <c r="A4" s="97" t="s">
        <v>185</v>
      </c>
      <c r="B4" s="12">
        <v>3</v>
      </c>
      <c r="C4" s="12">
        <v>4</v>
      </c>
      <c r="D4" s="10">
        <v>1</v>
      </c>
      <c r="E4" s="10">
        <v>8</v>
      </c>
    </row>
    <row r="5" spans="1:5" x14ac:dyDescent="0.25">
      <c r="A5" s="97" t="s">
        <v>206</v>
      </c>
      <c r="B5" s="12">
        <v>13</v>
      </c>
      <c r="C5" s="12">
        <v>7</v>
      </c>
      <c r="D5" s="10">
        <v>13</v>
      </c>
      <c r="E5" s="10">
        <v>33</v>
      </c>
    </row>
    <row r="6" spans="1:5" x14ac:dyDescent="0.25">
      <c r="A6" s="97" t="s">
        <v>209</v>
      </c>
      <c r="B6" s="12">
        <v>15</v>
      </c>
      <c r="C6" s="12">
        <v>7</v>
      </c>
      <c r="D6" s="10">
        <v>13</v>
      </c>
      <c r="E6" s="10">
        <v>35</v>
      </c>
    </row>
    <row r="7" spans="1:5" x14ac:dyDescent="0.25">
      <c r="A7" s="123" t="s">
        <v>208</v>
      </c>
      <c r="B7" s="124">
        <v>31</v>
      </c>
      <c r="C7" s="124">
        <v>18</v>
      </c>
      <c r="D7" s="124">
        <v>27</v>
      </c>
      <c r="E7" s="124">
        <v>76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59" t="s">
        <v>172</v>
      </c>
      <c r="B1" s="159"/>
      <c r="C1" s="159"/>
      <c r="D1" s="159"/>
      <c r="E1" s="159"/>
    </row>
    <row r="3" spans="1:5" x14ac:dyDescent="0.25">
      <c r="A3" s="8" t="s">
        <v>104</v>
      </c>
      <c r="B3" s="8" t="s">
        <v>105</v>
      </c>
      <c r="C3" s="8" t="s">
        <v>106</v>
      </c>
      <c r="D3" s="8" t="s">
        <v>107</v>
      </c>
    </row>
    <row r="4" spans="1:5" ht="15.75" thickBot="1" x14ac:dyDescent="0.3">
      <c r="A4" s="35"/>
      <c r="B4" s="36"/>
      <c r="C4" s="36"/>
      <c r="D4" s="36"/>
    </row>
    <row r="5" spans="1:5" ht="15.75" thickBot="1" x14ac:dyDescent="0.3">
      <c r="A5" s="35"/>
      <c r="B5" s="36"/>
      <c r="C5" s="36"/>
      <c r="D5" s="36"/>
    </row>
    <row r="6" spans="1:5" ht="15.75" thickBot="1" x14ac:dyDescent="0.3">
      <c r="A6" s="35"/>
      <c r="B6" s="36"/>
      <c r="C6" s="36"/>
      <c r="D6" s="36"/>
    </row>
    <row r="7" spans="1:5" ht="15.75" thickBot="1" x14ac:dyDescent="0.3">
      <c r="A7" s="35"/>
      <c r="B7" s="36"/>
      <c r="C7" s="36"/>
      <c r="D7" s="36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4"/>
  <sheetViews>
    <sheetView workbookViewId="0">
      <selection activeCell="A3" sqref="A3:I4"/>
    </sheetView>
  </sheetViews>
  <sheetFormatPr baseColWidth="10" defaultColWidth="11.42578125" defaultRowHeight="15" x14ac:dyDescent="0.25"/>
  <cols>
    <col min="1" max="1" width="11.42578125" style="20"/>
    <col min="2" max="2" width="13.140625" style="20" bestFit="1" customWidth="1"/>
    <col min="3" max="4" width="11.42578125" style="20"/>
    <col min="5" max="5" width="13.42578125" style="20" customWidth="1"/>
    <col min="6" max="6" width="10.5703125" style="20" customWidth="1"/>
    <col min="7" max="16384" width="11.42578125" style="20"/>
  </cols>
  <sheetData>
    <row r="1" spans="1:9" x14ac:dyDescent="0.25">
      <c r="A1" s="136" t="s">
        <v>173</v>
      </c>
      <c r="B1" s="136"/>
      <c r="C1" s="136"/>
      <c r="D1" s="136"/>
      <c r="E1" s="136"/>
      <c r="F1" s="136"/>
      <c r="G1" s="136"/>
      <c r="H1" s="136"/>
    </row>
    <row r="3" spans="1:9" ht="30" x14ac:dyDescent="0.25">
      <c r="A3" s="32" t="s">
        <v>17</v>
      </c>
      <c r="B3" s="65" t="s">
        <v>108</v>
      </c>
      <c r="C3" s="65">
        <v>504</v>
      </c>
      <c r="D3" s="65" t="s">
        <v>109</v>
      </c>
      <c r="E3" s="37" t="s">
        <v>3</v>
      </c>
      <c r="F3" s="37" t="s">
        <v>4</v>
      </c>
      <c r="G3" s="65" t="s">
        <v>186</v>
      </c>
      <c r="H3" s="65" t="s">
        <v>183</v>
      </c>
      <c r="I3" s="37" t="s">
        <v>184</v>
      </c>
    </row>
    <row r="4" spans="1:9" x14ac:dyDescent="0.25">
      <c r="A4" s="9">
        <v>504</v>
      </c>
      <c r="B4" s="38">
        <v>15410.983606557376</v>
      </c>
      <c r="C4" s="38">
        <v>9430.0833333333321</v>
      </c>
      <c r="D4" s="38">
        <v>5813.833333333333</v>
      </c>
      <c r="E4" s="38">
        <v>2555.377049180328</v>
      </c>
      <c r="F4" s="38">
        <v>1323.7868852459017</v>
      </c>
      <c r="G4" s="75">
        <v>2653.9508196721308</v>
      </c>
      <c r="H4" s="75">
        <v>2574.1803278688521</v>
      </c>
      <c r="I4" s="75">
        <v>1033.5409836065573</v>
      </c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10"/>
  <sheetViews>
    <sheetView workbookViewId="0">
      <selection activeCell="A3" sqref="A3:G10"/>
    </sheetView>
  </sheetViews>
  <sheetFormatPr baseColWidth="10" defaultColWidth="11.42578125" defaultRowHeight="15" x14ac:dyDescent="0.25"/>
  <cols>
    <col min="1" max="1" width="11.42578125" style="20"/>
    <col min="2" max="3" width="7.85546875" style="20" customWidth="1"/>
    <col min="4" max="4" width="23.28515625" style="20" customWidth="1"/>
    <col min="5" max="5" width="19.140625" style="20" customWidth="1"/>
    <col min="6" max="6" width="20.28515625" style="20" customWidth="1"/>
    <col min="7" max="7" width="16.28515625" style="20" customWidth="1"/>
    <col min="8" max="16384" width="11.42578125" style="20"/>
  </cols>
  <sheetData>
    <row r="1" spans="1:7" x14ac:dyDescent="0.25">
      <c r="A1" s="160" t="s">
        <v>174</v>
      </c>
      <c r="B1" s="160"/>
      <c r="C1" s="160"/>
      <c r="D1" s="160"/>
      <c r="E1" s="160"/>
      <c r="F1" s="160"/>
      <c r="G1" s="160"/>
    </row>
    <row r="2" spans="1:7" x14ac:dyDescent="0.25">
      <c r="A2" s="73"/>
      <c r="B2" s="73"/>
      <c r="C2" s="73"/>
      <c r="D2" s="73"/>
      <c r="E2" s="73"/>
      <c r="F2" s="73"/>
      <c r="G2" s="73"/>
    </row>
    <row r="3" spans="1:7" ht="30" x14ac:dyDescent="0.25">
      <c r="A3" s="64" t="s">
        <v>46</v>
      </c>
      <c r="B3" s="64" t="s">
        <v>47</v>
      </c>
      <c r="C3" s="64" t="s">
        <v>48</v>
      </c>
      <c r="D3" s="64" t="s">
        <v>49</v>
      </c>
      <c r="E3" s="64" t="s">
        <v>50</v>
      </c>
      <c r="F3" s="64" t="s">
        <v>51</v>
      </c>
      <c r="G3" s="64" t="s">
        <v>52</v>
      </c>
    </row>
    <row r="4" spans="1:7" ht="15" customHeight="1" x14ac:dyDescent="0.25">
      <c r="A4" s="37">
        <v>1</v>
      </c>
      <c r="B4" s="44"/>
      <c r="C4" s="44"/>
      <c r="D4" s="109" t="s">
        <v>242</v>
      </c>
      <c r="E4" s="76" t="s">
        <v>217</v>
      </c>
      <c r="F4" s="77" t="s">
        <v>218</v>
      </c>
      <c r="G4" s="37" t="s">
        <v>211</v>
      </c>
    </row>
    <row r="5" spans="1:7" x14ac:dyDescent="0.25">
      <c r="A5" s="37">
        <v>2</v>
      </c>
      <c r="B5" s="44"/>
      <c r="C5" s="44"/>
      <c r="D5" s="109" t="s">
        <v>242</v>
      </c>
      <c r="E5" s="77" t="s">
        <v>219</v>
      </c>
      <c r="F5" s="77" t="s">
        <v>220</v>
      </c>
      <c r="G5" s="37" t="s">
        <v>211</v>
      </c>
    </row>
    <row r="6" spans="1:7" x14ac:dyDescent="0.25">
      <c r="A6" s="37">
        <v>3</v>
      </c>
      <c r="B6" s="44"/>
      <c r="C6" s="44"/>
      <c r="D6" s="109" t="s">
        <v>243</v>
      </c>
      <c r="E6" s="77" t="s">
        <v>224</v>
      </c>
      <c r="F6" s="77" t="s">
        <v>244</v>
      </c>
      <c r="G6" s="37" t="s">
        <v>211</v>
      </c>
    </row>
    <row r="7" spans="1:7" x14ac:dyDescent="0.25">
      <c r="A7" s="37">
        <v>4</v>
      </c>
      <c r="B7" s="44"/>
      <c r="C7" s="44"/>
      <c r="D7" s="109" t="s">
        <v>221</v>
      </c>
      <c r="E7" s="77" t="s">
        <v>222</v>
      </c>
      <c r="F7" s="77" t="s">
        <v>223</v>
      </c>
      <c r="G7" s="37" t="s">
        <v>211</v>
      </c>
    </row>
    <row r="8" spans="1:7" x14ac:dyDescent="0.25">
      <c r="A8" s="37">
        <v>5</v>
      </c>
      <c r="B8" s="44"/>
      <c r="C8" s="44"/>
      <c r="D8" s="109" t="s">
        <v>224</v>
      </c>
      <c r="E8" s="77" t="s">
        <v>247</v>
      </c>
      <c r="F8" s="77" t="s">
        <v>248</v>
      </c>
      <c r="G8" s="37" t="s">
        <v>212</v>
      </c>
    </row>
    <row r="9" spans="1:7" x14ac:dyDescent="0.25">
      <c r="A9" s="37">
        <v>6</v>
      </c>
      <c r="B9" s="44"/>
      <c r="C9" s="44"/>
      <c r="D9" s="109" t="s">
        <v>242</v>
      </c>
      <c r="E9" s="76" t="s">
        <v>217</v>
      </c>
      <c r="F9" s="77" t="s">
        <v>218</v>
      </c>
      <c r="G9" s="37" t="s">
        <v>212</v>
      </c>
    </row>
    <row r="10" spans="1:7" x14ac:dyDescent="0.25">
      <c r="A10" s="37">
        <v>7</v>
      </c>
      <c r="B10" s="44"/>
      <c r="C10" s="44"/>
      <c r="D10" s="109" t="s">
        <v>242</v>
      </c>
      <c r="E10" s="77" t="s">
        <v>220</v>
      </c>
      <c r="F10" s="77" t="s">
        <v>219</v>
      </c>
      <c r="G10" s="37" t="s">
        <v>212</v>
      </c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G16"/>
  <sheetViews>
    <sheetView workbookViewId="0">
      <selection activeCell="G26" sqref="G26"/>
    </sheetView>
  </sheetViews>
  <sheetFormatPr baseColWidth="10" defaultColWidth="11.42578125" defaultRowHeight="15" x14ac:dyDescent="0.25"/>
  <cols>
    <col min="1" max="1" width="11.42578125" style="20" customWidth="1"/>
    <col min="2" max="2" width="19" style="114" customWidth="1"/>
    <col min="3" max="3" width="9.42578125" style="20" customWidth="1"/>
    <col min="4" max="4" width="10.42578125" style="20" customWidth="1"/>
    <col min="5" max="5" width="11.42578125" style="20" customWidth="1"/>
    <col min="6" max="6" width="14.28515625" style="20" bestFit="1" customWidth="1"/>
    <col min="7" max="7" width="13.42578125" style="20" bestFit="1" customWidth="1"/>
    <col min="8" max="16384" width="11.42578125" style="20"/>
  </cols>
  <sheetData>
    <row r="1" spans="1:7" x14ac:dyDescent="0.25">
      <c r="A1" s="136" t="s">
        <v>190</v>
      </c>
      <c r="B1" s="136"/>
      <c r="C1" s="136"/>
      <c r="D1" s="136"/>
      <c r="E1" s="136"/>
      <c r="F1" s="136"/>
      <c r="G1" s="136"/>
    </row>
    <row r="3" spans="1:7" ht="60" x14ac:dyDescent="0.25">
      <c r="A3" s="95" t="s">
        <v>188</v>
      </c>
      <c r="B3" s="95" t="s">
        <v>187</v>
      </c>
      <c r="C3" s="95" t="s">
        <v>62</v>
      </c>
      <c r="D3" s="99" t="s">
        <v>94</v>
      </c>
      <c r="E3" s="98" t="s">
        <v>189</v>
      </c>
      <c r="F3" s="106" t="s">
        <v>164</v>
      </c>
      <c r="G3" s="100" t="s">
        <v>165</v>
      </c>
    </row>
    <row r="4" spans="1:7" s="105" customFormat="1" ht="13.5" customHeight="1" x14ac:dyDescent="0.2">
      <c r="A4" s="128" t="s">
        <v>225</v>
      </c>
      <c r="B4" s="125" t="s">
        <v>226</v>
      </c>
      <c r="C4" s="125">
        <v>504</v>
      </c>
      <c r="D4" s="125" t="s">
        <v>95</v>
      </c>
      <c r="E4" s="125" t="s">
        <v>201</v>
      </c>
      <c r="F4" s="125" t="s">
        <v>201</v>
      </c>
      <c r="G4" s="125" t="s">
        <v>201</v>
      </c>
    </row>
    <row r="5" spans="1:7" s="105" customFormat="1" ht="13.5" customHeight="1" x14ac:dyDescent="0.2">
      <c r="A5" s="128" t="s">
        <v>227</v>
      </c>
      <c r="B5" s="125" t="s">
        <v>226</v>
      </c>
      <c r="C5" s="125">
        <v>504</v>
      </c>
      <c r="D5" s="125" t="s">
        <v>95</v>
      </c>
      <c r="E5" s="125" t="s">
        <v>201</v>
      </c>
      <c r="F5" s="125" t="s">
        <v>201</v>
      </c>
      <c r="G5" s="125" t="s">
        <v>201</v>
      </c>
    </row>
    <row r="6" spans="1:7" s="105" customFormat="1" ht="13.5" customHeight="1" x14ac:dyDescent="0.2">
      <c r="A6" s="128" t="s">
        <v>245</v>
      </c>
      <c r="B6" s="125" t="s">
        <v>226</v>
      </c>
      <c r="C6" s="125">
        <v>504</v>
      </c>
      <c r="D6" s="125" t="s">
        <v>95</v>
      </c>
      <c r="E6" s="125" t="s">
        <v>201</v>
      </c>
      <c r="F6" s="125" t="s">
        <v>201</v>
      </c>
      <c r="G6" s="125" t="s">
        <v>201</v>
      </c>
    </row>
    <row r="7" spans="1:7" s="105" customFormat="1" ht="13.5" customHeight="1" x14ac:dyDescent="0.2">
      <c r="A7" s="128" t="s">
        <v>251</v>
      </c>
      <c r="B7" s="125" t="s">
        <v>226</v>
      </c>
      <c r="C7" s="125">
        <v>504</v>
      </c>
      <c r="D7" s="125" t="s">
        <v>96</v>
      </c>
      <c r="E7" s="125" t="s">
        <v>201</v>
      </c>
      <c r="F7" s="125" t="s">
        <v>201</v>
      </c>
      <c r="G7" s="125" t="s">
        <v>201</v>
      </c>
    </row>
    <row r="8" spans="1:7" s="105" customFormat="1" ht="13.5" customHeight="1" x14ac:dyDescent="0.2">
      <c r="A8" s="128" t="s">
        <v>252</v>
      </c>
      <c r="B8" s="125" t="s">
        <v>226</v>
      </c>
      <c r="C8" s="125">
        <v>504</v>
      </c>
      <c r="D8" s="125" t="s">
        <v>96</v>
      </c>
      <c r="E8" s="125" t="s">
        <v>201</v>
      </c>
      <c r="F8" s="125" t="s">
        <v>201</v>
      </c>
      <c r="G8" s="125" t="s">
        <v>201</v>
      </c>
    </row>
    <row r="9" spans="1:7" s="105" customFormat="1" ht="13.5" customHeight="1" x14ac:dyDescent="0.2">
      <c r="A9" s="128" t="s">
        <v>228</v>
      </c>
      <c r="B9" s="125" t="s">
        <v>226</v>
      </c>
      <c r="C9" s="125">
        <v>504</v>
      </c>
      <c r="D9" s="125" t="s">
        <v>96</v>
      </c>
      <c r="E9" s="125" t="s">
        <v>201</v>
      </c>
      <c r="F9" s="125" t="s">
        <v>201</v>
      </c>
      <c r="G9" s="125" t="s">
        <v>201</v>
      </c>
    </row>
    <row r="10" spans="1:7" s="105" customFormat="1" ht="13.5" customHeight="1" x14ac:dyDescent="0.2">
      <c r="A10" s="128" t="s">
        <v>253</v>
      </c>
      <c r="B10" s="125" t="s">
        <v>226</v>
      </c>
      <c r="C10" s="125">
        <v>504</v>
      </c>
      <c r="D10" s="125" t="s">
        <v>96</v>
      </c>
      <c r="E10" s="125" t="s">
        <v>201</v>
      </c>
      <c r="F10" s="125" t="s">
        <v>201</v>
      </c>
      <c r="G10" s="125" t="s">
        <v>201</v>
      </c>
    </row>
    <row r="11" spans="1:7" x14ac:dyDescent="0.25">
      <c r="A11" s="44" t="s">
        <v>239</v>
      </c>
      <c r="B11" s="44" t="s">
        <v>230</v>
      </c>
      <c r="C11" s="125">
        <v>504</v>
      </c>
      <c r="D11" s="125" t="s">
        <v>95</v>
      </c>
      <c r="E11" s="125" t="s">
        <v>201</v>
      </c>
      <c r="F11" s="125" t="s">
        <v>201</v>
      </c>
      <c r="G11" s="125" t="s">
        <v>201</v>
      </c>
    </row>
    <row r="12" spans="1:7" x14ac:dyDescent="0.25">
      <c r="A12" s="44" t="s">
        <v>240</v>
      </c>
      <c r="B12" s="44" t="s">
        <v>230</v>
      </c>
      <c r="C12" s="125">
        <v>504</v>
      </c>
      <c r="D12" s="125" t="s">
        <v>95</v>
      </c>
      <c r="E12" s="125" t="s">
        <v>201</v>
      </c>
      <c r="F12" s="125" t="s">
        <v>201</v>
      </c>
      <c r="G12" s="125" t="s">
        <v>201</v>
      </c>
    </row>
    <row r="13" spans="1:7" x14ac:dyDescent="0.25">
      <c r="A13" s="44" t="s">
        <v>228</v>
      </c>
      <c r="B13" s="44" t="s">
        <v>230</v>
      </c>
      <c r="C13" s="125">
        <v>504</v>
      </c>
      <c r="D13" s="125" t="s">
        <v>95</v>
      </c>
      <c r="E13" s="125" t="s">
        <v>201</v>
      </c>
      <c r="F13" s="125" t="s">
        <v>201</v>
      </c>
      <c r="G13" s="125" t="s">
        <v>201</v>
      </c>
    </row>
    <row r="14" spans="1:7" x14ac:dyDescent="0.25">
      <c r="A14" s="44" t="s">
        <v>241</v>
      </c>
      <c r="B14" s="44" t="s">
        <v>230</v>
      </c>
      <c r="C14" s="125">
        <v>504</v>
      </c>
      <c r="D14" s="125" t="s">
        <v>95</v>
      </c>
      <c r="E14" s="125" t="s">
        <v>201</v>
      </c>
      <c r="F14" s="125" t="s">
        <v>201</v>
      </c>
      <c r="G14" s="125" t="s">
        <v>201</v>
      </c>
    </row>
    <row r="15" spans="1:7" x14ac:dyDescent="0.25">
      <c r="A15" s="128" t="s">
        <v>229</v>
      </c>
      <c r="B15" s="125" t="s">
        <v>230</v>
      </c>
      <c r="C15" s="125">
        <v>504</v>
      </c>
      <c r="D15" s="125" t="s">
        <v>95</v>
      </c>
      <c r="E15" s="125" t="s">
        <v>201</v>
      </c>
      <c r="F15" s="125" t="s">
        <v>201</v>
      </c>
      <c r="G15" s="125" t="s">
        <v>201</v>
      </c>
    </row>
    <row r="16" spans="1:7" x14ac:dyDescent="0.25">
      <c r="A16" s="44" t="s">
        <v>249</v>
      </c>
      <c r="B16" s="44" t="s">
        <v>230</v>
      </c>
      <c r="C16" s="44">
        <v>504</v>
      </c>
      <c r="D16" s="44" t="s">
        <v>96</v>
      </c>
      <c r="E16" s="44" t="s">
        <v>201</v>
      </c>
      <c r="F16" s="44" t="s">
        <v>201</v>
      </c>
      <c r="G16" s="44" t="s">
        <v>250</v>
      </c>
    </row>
  </sheetData>
  <mergeCells count="1">
    <mergeCell ref="A1:G1"/>
  </mergeCells>
  <phoneticPr fontId="15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6"/>
  <sheetViews>
    <sheetView workbookViewId="0">
      <selection activeCell="F13" sqref="F13"/>
    </sheetView>
  </sheetViews>
  <sheetFormatPr baseColWidth="10" defaultColWidth="11.42578125" defaultRowHeight="15" x14ac:dyDescent="0.25"/>
  <cols>
    <col min="1" max="4" width="11.42578125" style="20"/>
    <col min="5" max="5" width="15.140625" style="20" customWidth="1"/>
    <col min="6" max="6" width="14.28515625" style="20" customWidth="1"/>
    <col min="7" max="16384" width="11.42578125" style="20"/>
  </cols>
  <sheetData>
    <row r="1" spans="1:6" x14ac:dyDescent="0.25">
      <c r="A1" s="130" t="s">
        <v>246</v>
      </c>
      <c r="B1" s="130"/>
      <c r="C1" s="130"/>
      <c r="D1" s="130"/>
      <c r="E1" s="130"/>
    </row>
    <row r="3" spans="1:6" ht="60" x14ac:dyDescent="0.25">
      <c r="A3" s="95" t="s">
        <v>231</v>
      </c>
      <c r="B3" s="95" t="s">
        <v>232</v>
      </c>
      <c r="C3" s="95" t="s">
        <v>233</v>
      </c>
      <c r="D3" s="95" t="s">
        <v>234</v>
      </c>
      <c r="E3" s="95" t="s">
        <v>235</v>
      </c>
      <c r="F3" s="95" t="s">
        <v>236</v>
      </c>
    </row>
    <row r="4" spans="1:6" x14ac:dyDescent="0.25">
      <c r="A4" s="43"/>
      <c r="B4" s="43"/>
      <c r="C4" s="74"/>
      <c r="D4" s="74"/>
      <c r="E4" s="10"/>
      <c r="F4" s="10"/>
    </row>
    <row r="5" spans="1:6" x14ac:dyDescent="0.25">
      <c r="A5" s="43"/>
      <c r="B5" s="43"/>
      <c r="C5" s="74"/>
      <c r="D5" s="74"/>
      <c r="E5" s="10"/>
      <c r="F5" s="10"/>
    </row>
    <row r="6" spans="1:6" x14ac:dyDescent="0.25">
      <c r="A6" s="43"/>
      <c r="B6" s="43"/>
      <c r="C6" s="74"/>
      <c r="D6" s="74"/>
      <c r="E6" s="10"/>
      <c r="F6" s="10"/>
    </row>
    <row r="7" spans="1:6" x14ac:dyDescent="0.25">
      <c r="A7" s="43"/>
      <c r="B7" s="43"/>
      <c r="C7" s="74"/>
      <c r="D7" s="74"/>
      <c r="E7" s="10"/>
      <c r="F7" s="10"/>
    </row>
    <row r="8" spans="1:6" x14ac:dyDescent="0.25">
      <c r="A8" s="43"/>
      <c r="B8" s="43"/>
      <c r="C8" s="74"/>
      <c r="D8" s="74"/>
      <c r="E8" s="10"/>
      <c r="F8" s="10"/>
    </row>
    <row r="9" spans="1:6" x14ac:dyDescent="0.25">
      <c r="A9" s="43"/>
      <c r="B9" s="43"/>
      <c r="C9" s="74"/>
      <c r="D9" s="74"/>
      <c r="E9" s="10"/>
      <c r="F9" s="10"/>
    </row>
    <row r="13" spans="1:6" ht="75" x14ac:dyDescent="0.25">
      <c r="A13" s="95" t="s">
        <v>40</v>
      </c>
      <c r="B13" s="95" t="s">
        <v>237</v>
      </c>
      <c r="C13" s="95" t="s">
        <v>238</v>
      </c>
      <c r="D13" s="95" t="s">
        <v>235</v>
      </c>
      <c r="E13" s="95" t="s">
        <v>236</v>
      </c>
    </row>
    <row r="14" spans="1:6" x14ac:dyDescent="0.25">
      <c r="A14" s="43"/>
      <c r="B14" s="74"/>
      <c r="C14" s="74"/>
      <c r="D14" s="74"/>
      <c r="E14" s="10"/>
    </row>
    <row r="15" spans="1:6" x14ac:dyDescent="0.25">
      <c r="A15" s="43"/>
      <c r="B15" s="74"/>
      <c r="C15" s="74"/>
      <c r="D15" s="74"/>
      <c r="E15" s="10"/>
    </row>
    <row r="16" spans="1:6" x14ac:dyDescent="0.25">
      <c r="A16" s="43"/>
      <c r="B16" s="74"/>
      <c r="C16" s="74"/>
      <c r="D16" s="74"/>
      <c r="E16" s="1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F15"/>
  <sheetViews>
    <sheetView workbookViewId="0">
      <selection activeCell="A13" sqref="A13:E15"/>
    </sheetView>
  </sheetViews>
  <sheetFormatPr baseColWidth="10" defaultColWidth="11.42578125" defaultRowHeight="15" x14ac:dyDescent="0.25"/>
  <cols>
    <col min="1" max="1" width="13.28515625" style="20" customWidth="1"/>
    <col min="2" max="2" width="14.28515625" style="20" customWidth="1"/>
    <col min="3" max="3" width="13" style="20" customWidth="1"/>
    <col min="4" max="4" width="17.140625" style="20" customWidth="1"/>
    <col min="5" max="5" width="16.7109375" style="20" customWidth="1"/>
    <col min="6" max="6" width="15.28515625" style="20" customWidth="1"/>
    <col min="7" max="16384" width="11.42578125" style="20"/>
  </cols>
  <sheetData>
    <row r="1" spans="1:6" x14ac:dyDescent="0.25">
      <c r="A1" s="141" t="s">
        <v>175</v>
      </c>
      <c r="B1" s="141"/>
      <c r="C1" s="141"/>
      <c r="D1" s="141"/>
      <c r="E1" s="141"/>
    </row>
    <row r="2" spans="1:6" x14ac:dyDescent="0.25">
      <c r="A2" s="15"/>
      <c r="B2" s="15"/>
      <c r="C2" s="15"/>
      <c r="D2" s="15"/>
      <c r="E2" s="15"/>
    </row>
    <row r="3" spans="1:6" ht="67.5" customHeight="1" x14ac:dyDescent="0.25">
      <c r="A3" s="95" t="s">
        <v>231</v>
      </c>
      <c r="B3" s="95" t="s">
        <v>232</v>
      </c>
      <c r="C3" s="95" t="s">
        <v>233</v>
      </c>
      <c r="D3" s="95" t="s">
        <v>234</v>
      </c>
      <c r="E3" s="95" t="s">
        <v>235</v>
      </c>
      <c r="F3" s="95" t="s">
        <v>236</v>
      </c>
    </row>
    <row r="4" spans="1:6" x14ac:dyDescent="0.25">
      <c r="A4" s="43" t="s">
        <v>239</v>
      </c>
      <c r="B4" s="43" t="s">
        <v>211</v>
      </c>
      <c r="C4" s="74">
        <v>2</v>
      </c>
      <c r="D4" s="74">
        <v>0</v>
      </c>
      <c r="E4" s="74">
        <v>2</v>
      </c>
      <c r="F4" s="74">
        <v>0</v>
      </c>
    </row>
    <row r="5" spans="1:6" x14ac:dyDescent="0.25">
      <c r="A5" s="43" t="s">
        <v>240</v>
      </c>
      <c r="B5" s="43" t="s">
        <v>211</v>
      </c>
      <c r="C5" s="74">
        <v>30.789719999999999</v>
      </c>
      <c r="D5" s="74">
        <v>2.3333333333333335</v>
      </c>
      <c r="E5" s="74">
        <v>2.80396</v>
      </c>
      <c r="F5" s="74">
        <v>2</v>
      </c>
    </row>
    <row r="6" spans="1:6" x14ac:dyDescent="0.25">
      <c r="A6" s="43" t="s">
        <v>228</v>
      </c>
      <c r="B6" s="43" t="s">
        <v>211</v>
      </c>
      <c r="C6" s="74">
        <v>28.36918</v>
      </c>
      <c r="D6" s="74">
        <v>2</v>
      </c>
      <c r="E6" s="74">
        <v>5.2058400000000002</v>
      </c>
      <c r="F6" s="74">
        <v>2</v>
      </c>
    </row>
    <row r="7" spans="1:6" x14ac:dyDescent="0.25">
      <c r="A7" s="43" t="s">
        <v>241</v>
      </c>
      <c r="B7" s="43" t="s">
        <v>211</v>
      </c>
      <c r="C7" s="74">
        <v>6.0203599999999993</v>
      </c>
      <c r="D7" s="74">
        <v>0</v>
      </c>
      <c r="E7" s="74">
        <v>1.6032000000000004</v>
      </c>
      <c r="F7" s="74">
        <v>0</v>
      </c>
    </row>
    <row r="8" spans="1:6" x14ac:dyDescent="0.25">
      <c r="A8" s="43" t="s">
        <v>229</v>
      </c>
      <c r="B8" s="43" t="s">
        <v>211</v>
      </c>
      <c r="C8" s="74">
        <v>1.0348666666666666</v>
      </c>
      <c r="D8" s="74">
        <v>5.4643999999999995</v>
      </c>
      <c r="E8" s="74">
        <v>0</v>
      </c>
      <c r="F8" s="74">
        <v>1.002</v>
      </c>
    </row>
    <row r="9" spans="1:6" x14ac:dyDescent="0.25">
      <c r="A9" s="43" t="s">
        <v>249</v>
      </c>
      <c r="B9" s="43" t="s">
        <v>212</v>
      </c>
      <c r="C9" s="74">
        <v>0</v>
      </c>
      <c r="D9" s="74">
        <v>33.534779999999998</v>
      </c>
      <c r="E9" s="74">
        <v>0</v>
      </c>
      <c r="F9" s="74">
        <v>20.372360000000004</v>
      </c>
    </row>
    <row r="13" spans="1:6" ht="57" customHeight="1" x14ac:dyDescent="0.25">
      <c r="A13" s="95" t="s">
        <v>40</v>
      </c>
      <c r="B13" s="95" t="s">
        <v>237</v>
      </c>
      <c r="C13" s="95" t="s">
        <v>238</v>
      </c>
      <c r="D13" s="95" t="s">
        <v>235</v>
      </c>
      <c r="E13" s="95" t="s">
        <v>236</v>
      </c>
    </row>
    <row r="14" spans="1:6" x14ac:dyDescent="0.25">
      <c r="A14" s="10" t="s">
        <v>211</v>
      </c>
      <c r="B14" s="74">
        <v>68</v>
      </c>
      <c r="C14" s="74">
        <v>10</v>
      </c>
      <c r="D14" s="74">
        <v>12</v>
      </c>
      <c r="E14" s="10">
        <v>5</v>
      </c>
    </row>
    <row r="15" spans="1:6" x14ac:dyDescent="0.25">
      <c r="A15" s="10" t="s">
        <v>212</v>
      </c>
      <c r="B15" s="74">
        <v>0</v>
      </c>
      <c r="C15" s="74">
        <v>34</v>
      </c>
      <c r="D15" s="74">
        <v>0</v>
      </c>
      <c r="E15" s="10">
        <v>20</v>
      </c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6"/>
  <sheetViews>
    <sheetView workbookViewId="0">
      <selection activeCell="G12" sqref="G12"/>
    </sheetView>
  </sheetViews>
  <sheetFormatPr baseColWidth="10" defaultColWidth="11.42578125" defaultRowHeight="15" x14ac:dyDescent="0.25"/>
  <cols>
    <col min="1" max="1" width="20.28515625" style="20" bestFit="1" customWidth="1"/>
    <col min="2" max="2" width="7.7109375" style="20" bestFit="1" customWidth="1"/>
    <col min="3" max="3" width="11.42578125" style="20"/>
    <col min="4" max="4" width="12.85546875" style="20" customWidth="1"/>
    <col min="5" max="5" width="10.85546875" style="20" customWidth="1"/>
    <col min="6" max="6" width="16.42578125" style="20" customWidth="1"/>
    <col min="7" max="7" width="10.85546875" style="20" customWidth="1"/>
    <col min="8" max="8" width="11.42578125" style="20" customWidth="1"/>
    <col min="9" max="9" width="12.7109375" style="20" customWidth="1"/>
    <col min="10" max="16384" width="11.42578125" style="20"/>
  </cols>
  <sheetData>
    <row r="1" spans="1:9" x14ac:dyDescent="0.25">
      <c r="A1" s="136" t="s">
        <v>191</v>
      </c>
      <c r="B1" s="136"/>
      <c r="C1" s="136"/>
      <c r="D1" s="136"/>
      <c r="E1" s="136"/>
      <c r="F1" s="136"/>
    </row>
    <row r="2" spans="1:9" x14ac:dyDescent="0.25">
      <c r="A2" s="19"/>
      <c r="B2" s="19"/>
      <c r="C2" s="19"/>
      <c r="D2" s="19"/>
      <c r="E2" s="19"/>
      <c r="F2" s="19"/>
    </row>
    <row r="3" spans="1:9" x14ac:dyDescent="0.25">
      <c r="A3" s="101"/>
      <c r="B3" s="101"/>
      <c r="C3" s="161" t="s">
        <v>192</v>
      </c>
      <c r="D3" s="161" t="s">
        <v>193</v>
      </c>
      <c r="E3" s="161" t="s">
        <v>194</v>
      </c>
      <c r="F3" s="162" t="s">
        <v>195</v>
      </c>
      <c r="G3" s="162"/>
      <c r="H3" s="162"/>
      <c r="I3" s="161" t="s">
        <v>196</v>
      </c>
    </row>
    <row r="4" spans="1:9" ht="45" x14ac:dyDescent="0.25">
      <c r="B4" s="102"/>
      <c r="C4" s="161"/>
      <c r="D4" s="161"/>
      <c r="E4" s="161"/>
      <c r="F4" s="103" t="s">
        <v>197</v>
      </c>
      <c r="G4" s="103" t="s">
        <v>198</v>
      </c>
      <c r="H4" s="103" t="s">
        <v>182</v>
      </c>
      <c r="I4" s="161"/>
    </row>
    <row r="5" spans="1:9" x14ac:dyDescent="0.25">
      <c r="A5" s="163">
        <f>+'6'!B7</f>
        <v>504</v>
      </c>
      <c r="B5" s="104" t="s">
        <v>95</v>
      </c>
      <c r="C5" s="31">
        <v>4</v>
      </c>
      <c r="D5" s="31">
        <v>5</v>
      </c>
      <c r="E5" s="31">
        <v>3</v>
      </c>
      <c r="F5" s="31">
        <v>0</v>
      </c>
      <c r="G5" s="31">
        <v>0</v>
      </c>
      <c r="H5" s="31">
        <v>0</v>
      </c>
      <c r="I5" s="10">
        <v>12</v>
      </c>
    </row>
    <row r="6" spans="1:9" x14ac:dyDescent="0.25">
      <c r="A6" s="163"/>
      <c r="B6" s="104" t="s">
        <v>96</v>
      </c>
      <c r="C6" s="31">
        <v>3</v>
      </c>
      <c r="D6" s="31">
        <v>1</v>
      </c>
      <c r="E6" s="31">
        <v>4</v>
      </c>
      <c r="F6" s="31">
        <v>0</v>
      </c>
      <c r="G6" s="31">
        <v>0</v>
      </c>
      <c r="H6" s="31">
        <v>0</v>
      </c>
      <c r="I6" s="10">
        <v>8</v>
      </c>
    </row>
  </sheetData>
  <mergeCells count="7">
    <mergeCell ref="I3:I4"/>
    <mergeCell ref="F3:H3"/>
    <mergeCell ref="A1:F1"/>
    <mergeCell ref="A5:A6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36" t="s">
        <v>176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ht="45" x14ac:dyDescent="0.25">
      <c r="A3" s="62" t="s">
        <v>110</v>
      </c>
      <c r="B3" s="63" t="s">
        <v>111</v>
      </c>
      <c r="C3" s="63" t="s">
        <v>112</v>
      </c>
      <c r="D3" s="63" t="s">
        <v>113</v>
      </c>
    </row>
    <row r="4" spans="1:11" x14ac:dyDescent="0.25">
      <c r="A4" s="54"/>
      <c r="B4" s="56"/>
      <c r="C4" s="56"/>
      <c r="D4" s="56"/>
    </row>
    <row r="5" spans="1:11" x14ac:dyDescent="0.25">
      <c r="A5" s="54"/>
      <c r="B5" s="56"/>
      <c r="C5" s="56"/>
      <c r="D5" s="56"/>
    </row>
    <row r="6" spans="1:11" x14ac:dyDescent="0.25">
      <c r="A6" s="54"/>
      <c r="B6" s="56"/>
      <c r="C6" s="56"/>
      <c r="D6" s="56"/>
    </row>
    <row r="10" spans="1:11" ht="60" x14ac:dyDescent="0.25">
      <c r="A10" s="1" t="s">
        <v>110</v>
      </c>
      <c r="B10" s="13" t="s">
        <v>130</v>
      </c>
      <c r="C10" s="13" t="s">
        <v>98</v>
      </c>
      <c r="D10" s="13" t="s">
        <v>138</v>
      </c>
      <c r="E10" s="13" t="s">
        <v>139</v>
      </c>
      <c r="F10" s="13" t="s">
        <v>140</v>
      </c>
    </row>
    <row r="11" spans="1:11" x14ac:dyDescent="0.25">
      <c r="A11" s="58"/>
      <c r="B11" s="58"/>
      <c r="C11" s="59"/>
      <c r="D11" s="59"/>
      <c r="E11" s="59"/>
      <c r="F11" s="59"/>
    </row>
    <row r="12" spans="1:11" x14ac:dyDescent="0.25">
      <c r="A12" s="61"/>
      <c r="B12" s="61"/>
      <c r="C12" s="60"/>
      <c r="D12" s="60"/>
      <c r="E12" s="60"/>
      <c r="F12" s="60"/>
    </row>
    <row r="13" spans="1:11" x14ac:dyDescent="0.25">
      <c r="A13" s="61"/>
      <c r="B13" s="61"/>
      <c r="C13" s="60"/>
      <c r="D13" s="60"/>
      <c r="E13" s="60"/>
      <c r="F13" s="60"/>
    </row>
    <row r="14" spans="1:11" x14ac:dyDescent="0.25">
      <c r="A14" s="58"/>
      <c r="B14" s="58"/>
      <c r="C14" s="59"/>
      <c r="D14" s="59"/>
      <c r="E14" s="59"/>
      <c r="F14" s="59"/>
    </row>
    <row r="15" spans="1:11" x14ac:dyDescent="0.25">
      <c r="A15" s="58"/>
      <c r="B15" s="61"/>
      <c r="C15" s="60"/>
      <c r="D15" s="60"/>
      <c r="E15" s="60"/>
      <c r="F15" s="60"/>
    </row>
    <row r="16" spans="1:11" x14ac:dyDescent="0.25">
      <c r="A16" s="58"/>
      <c r="B16" s="61"/>
      <c r="C16" s="60"/>
      <c r="D16" s="60"/>
      <c r="E16" s="60"/>
      <c r="F16" s="60"/>
    </row>
    <row r="17" spans="1:6" x14ac:dyDescent="0.25">
      <c r="A17" s="58"/>
      <c r="B17" s="58"/>
      <c r="C17" s="59"/>
      <c r="D17" s="59"/>
      <c r="E17" s="59"/>
      <c r="F17" s="59"/>
    </row>
    <row r="18" spans="1:6" x14ac:dyDescent="0.25">
      <c r="A18" s="58"/>
      <c r="B18" s="61"/>
      <c r="C18" s="60"/>
      <c r="D18" s="60"/>
      <c r="E18" s="60"/>
      <c r="F18" s="60"/>
    </row>
    <row r="19" spans="1:6" x14ac:dyDescent="0.25">
      <c r="A19" s="58"/>
      <c r="B19" s="61"/>
      <c r="C19" s="60"/>
      <c r="D19" s="60"/>
      <c r="E19" s="60"/>
      <c r="F19" s="60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34"/>
  <sheetViews>
    <sheetView zoomScale="80" zoomScaleNormal="80" workbookViewId="0">
      <selection activeCell="G7" sqref="G7:G8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5" width="6.28515625" style="20" bestFit="1" customWidth="1"/>
    <col min="6" max="13" width="7.42578125" style="20" customWidth="1"/>
    <col min="14" max="14" width="6.28515625" style="20" bestFit="1" customWidth="1"/>
    <col min="15" max="16" width="4.5703125" style="20" bestFit="1" customWidth="1"/>
    <col min="17" max="16384" width="11.42578125" style="20"/>
  </cols>
  <sheetData>
    <row r="1" spans="1:14" x14ac:dyDescent="0.25">
      <c r="A1" s="141" t="s">
        <v>28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4" s="18" customFormat="1" x14ac:dyDescent="0.25">
      <c r="A2" s="115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C3" s="140" t="s">
        <v>29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ht="48.75" x14ac:dyDescent="0.25">
      <c r="C4" s="21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183</v>
      </c>
      <c r="L4" s="21" t="s">
        <v>184</v>
      </c>
      <c r="M4" s="21" t="s">
        <v>10</v>
      </c>
      <c r="N4" s="21" t="s">
        <v>11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9">
        <v>0.85416666666666596</v>
      </c>
      <c r="N5" s="129">
        <v>0.91666666666666663</v>
      </c>
    </row>
    <row r="6" spans="1:14" ht="15.75" customHeight="1" x14ac:dyDescent="0.25">
      <c r="A6" s="3" t="s">
        <v>12</v>
      </c>
      <c r="B6" s="3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9">
        <v>0.91665509259259259</v>
      </c>
      <c r="N6" s="129">
        <v>0.99998842592592585</v>
      </c>
    </row>
    <row r="7" spans="1:14" x14ac:dyDescent="0.25">
      <c r="A7" s="116" t="s">
        <v>14</v>
      </c>
      <c r="B7" s="6" t="s">
        <v>211</v>
      </c>
      <c r="C7" s="119">
        <v>0</v>
      </c>
      <c r="D7" s="119">
        <v>0</v>
      </c>
      <c r="E7" s="119">
        <v>8.0000000000001297</v>
      </c>
      <c r="F7" s="119">
        <v>10.666666666666325</v>
      </c>
      <c r="G7" s="119">
        <v>6.666666666666667</v>
      </c>
      <c r="H7" s="119">
        <v>4.9999999999999982</v>
      </c>
      <c r="I7" s="119">
        <v>5.333333333333333</v>
      </c>
      <c r="J7" s="119">
        <v>7.1999999999999797</v>
      </c>
      <c r="K7" s="119">
        <v>6.5000000000000231</v>
      </c>
      <c r="L7" s="119">
        <v>5.0000000000000249</v>
      </c>
      <c r="M7" s="126">
        <v>3.9999999999999574</v>
      </c>
      <c r="N7" s="126">
        <v>2</v>
      </c>
    </row>
    <row r="8" spans="1:14" x14ac:dyDescent="0.25">
      <c r="A8" s="116" t="s">
        <v>14</v>
      </c>
      <c r="B8" s="6" t="s">
        <v>212</v>
      </c>
      <c r="C8" s="119">
        <v>0</v>
      </c>
      <c r="D8" s="119">
        <v>0</v>
      </c>
      <c r="E8" s="119">
        <v>5.0000000000000808</v>
      </c>
      <c r="F8" s="119">
        <v>5.9999999999998082</v>
      </c>
      <c r="G8" s="119">
        <v>6</v>
      </c>
      <c r="H8" s="119">
        <v>5.6666666666666643</v>
      </c>
      <c r="I8" s="119">
        <v>5.333333333333333</v>
      </c>
      <c r="J8" s="119">
        <v>6.3999999999999817</v>
      </c>
      <c r="K8" s="119">
        <v>8.5000000000000302</v>
      </c>
      <c r="L8" s="119">
        <v>6.0000000000000293</v>
      </c>
      <c r="M8" s="126">
        <v>3.9999999999999574</v>
      </c>
      <c r="N8" s="126">
        <v>3</v>
      </c>
    </row>
    <row r="9" spans="1:14" x14ac:dyDescent="0.25">
      <c r="A9" s="116" t="s">
        <v>15</v>
      </c>
      <c r="B9" s="6" t="str">
        <f>+B7</f>
        <v>504I</v>
      </c>
      <c r="C9" s="119">
        <v>0</v>
      </c>
      <c r="D9" s="119">
        <v>0</v>
      </c>
      <c r="E9" s="119">
        <v>8</v>
      </c>
      <c r="F9" s="119">
        <v>10.666666666666666</v>
      </c>
      <c r="G9" s="119">
        <v>6.666666666666667</v>
      </c>
      <c r="H9" s="119">
        <v>5</v>
      </c>
      <c r="I9" s="119">
        <v>5.333333333333333</v>
      </c>
      <c r="J9" s="119">
        <v>7.2000000000000011</v>
      </c>
      <c r="K9" s="119">
        <v>6.5</v>
      </c>
      <c r="L9" s="119">
        <v>5</v>
      </c>
      <c r="M9" s="126">
        <v>3.333333333333298</v>
      </c>
      <c r="N9" s="126">
        <v>1.5</v>
      </c>
    </row>
    <row r="10" spans="1:14" x14ac:dyDescent="0.25">
      <c r="A10" s="116" t="s">
        <v>15</v>
      </c>
      <c r="B10" s="6" t="str">
        <f>+B8</f>
        <v>504R</v>
      </c>
      <c r="C10" s="119">
        <v>0</v>
      </c>
      <c r="D10" s="119">
        <v>0</v>
      </c>
      <c r="E10" s="119">
        <v>5</v>
      </c>
      <c r="F10" s="119">
        <v>6</v>
      </c>
      <c r="G10" s="119">
        <v>6</v>
      </c>
      <c r="H10" s="119">
        <v>5.6666666666666661</v>
      </c>
      <c r="I10" s="119">
        <v>5.333333333333333</v>
      </c>
      <c r="J10" s="119">
        <v>6.4</v>
      </c>
      <c r="K10" s="119">
        <v>8.5</v>
      </c>
      <c r="L10" s="119">
        <v>6</v>
      </c>
      <c r="M10" s="126">
        <v>3.9999999999999574</v>
      </c>
      <c r="N10" s="126">
        <v>2.5</v>
      </c>
    </row>
    <row r="11" spans="1:14" x14ac:dyDescent="0.25">
      <c r="A11" s="117" t="s">
        <v>16</v>
      </c>
      <c r="B11" s="94" t="str">
        <f>+B9</f>
        <v>504I</v>
      </c>
      <c r="C11" s="107">
        <f t="shared" ref="C11:N12" si="0">IFERROR((C9/C7)-1,0)</f>
        <v>0</v>
      </c>
      <c r="D11" s="107">
        <f t="shared" si="0"/>
        <v>0</v>
      </c>
      <c r="E11" s="107">
        <f t="shared" si="0"/>
        <v>-1.6209256159527285E-14</v>
      </c>
      <c r="F11" s="107">
        <f t="shared" si="0"/>
        <v>3.1974423109204508E-14</v>
      </c>
      <c r="G11" s="107">
        <f t="shared" si="0"/>
        <v>0</v>
      </c>
      <c r="H11" s="107">
        <f t="shared" si="0"/>
        <v>4.4408920985006262E-16</v>
      </c>
      <c r="I11" s="107">
        <f t="shared" si="0"/>
        <v>0</v>
      </c>
      <c r="J11" s="107">
        <f t="shared" si="0"/>
        <v>2.886579864025407E-15</v>
      </c>
      <c r="K11" s="107">
        <f t="shared" si="0"/>
        <v>-3.5527136788005009E-15</v>
      </c>
      <c r="L11" s="107">
        <f t="shared" si="0"/>
        <v>-4.9960036108132044E-15</v>
      </c>
      <c r="M11" s="107">
        <f t="shared" si="0"/>
        <v>-0.16666666666666663</v>
      </c>
      <c r="N11" s="107">
        <f t="shared" si="0"/>
        <v>-0.25</v>
      </c>
    </row>
    <row r="12" spans="1:14" x14ac:dyDescent="0.25">
      <c r="A12" s="117" t="s">
        <v>16</v>
      </c>
      <c r="B12" s="94" t="str">
        <f>+B10</f>
        <v>504R</v>
      </c>
      <c r="C12" s="107">
        <f t="shared" si="0"/>
        <v>0</v>
      </c>
      <c r="D12" s="107">
        <f t="shared" si="0"/>
        <v>0</v>
      </c>
      <c r="E12" s="107">
        <f t="shared" si="0"/>
        <v>-1.6209256159527285E-14</v>
      </c>
      <c r="F12" s="107">
        <f t="shared" si="0"/>
        <v>3.1974423109204508E-14</v>
      </c>
      <c r="G12" s="107">
        <f t="shared" si="0"/>
        <v>0</v>
      </c>
      <c r="H12" s="107">
        <f t="shared" si="0"/>
        <v>2.2204460492503131E-16</v>
      </c>
      <c r="I12" s="107">
        <f t="shared" si="0"/>
        <v>0</v>
      </c>
      <c r="J12" s="107">
        <f t="shared" si="0"/>
        <v>2.886579864025407E-15</v>
      </c>
      <c r="K12" s="107">
        <f t="shared" si="0"/>
        <v>-3.5527136788005009E-15</v>
      </c>
      <c r="L12" s="107">
        <f t="shared" si="0"/>
        <v>-4.8849813083506888E-15</v>
      </c>
      <c r="M12" s="107">
        <f t="shared" si="0"/>
        <v>0</v>
      </c>
      <c r="N12" s="107">
        <f t="shared" si="0"/>
        <v>-0.16666666666666663</v>
      </c>
    </row>
    <row r="14" spans="1:14" x14ac:dyDescent="0.25">
      <c r="C14" s="142" t="s">
        <v>89</v>
      </c>
      <c r="D14" s="142"/>
      <c r="E14" s="142"/>
      <c r="F14" s="142"/>
      <c r="G14" s="142"/>
      <c r="H14" s="142"/>
      <c r="I14" s="142"/>
      <c r="J14" s="142"/>
      <c r="K14" s="142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29">
        <v>0.8125</v>
      </c>
      <c r="K16" s="129">
        <v>0.91666666666666663</v>
      </c>
    </row>
    <row r="17" spans="1:11" x14ac:dyDescent="0.25">
      <c r="A17" s="3" t="s">
        <v>12</v>
      </c>
      <c r="B17" s="3" t="s">
        <v>13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29">
        <v>0.91665509259259259</v>
      </c>
      <c r="K17" s="129">
        <v>0.999305555555556</v>
      </c>
    </row>
    <row r="18" spans="1:11" x14ac:dyDescent="0.25">
      <c r="A18" s="116" t="s">
        <v>14</v>
      </c>
      <c r="B18" s="6" t="str">
        <f t="shared" ref="B18:B23" si="1">+B7</f>
        <v>504I</v>
      </c>
      <c r="C18" s="119">
        <v>0</v>
      </c>
      <c r="D18" s="119">
        <v>0</v>
      </c>
      <c r="E18" s="119">
        <v>3.9999999999999689</v>
      </c>
      <c r="F18" s="119">
        <v>5.599999999999981</v>
      </c>
      <c r="G18" s="119">
        <v>5.666666666666667</v>
      </c>
      <c r="H18" s="119">
        <v>4.666666666666667</v>
      </c>
      <c r="I18" s="119">
        <v>4.666666666666667</v>
      </c>
      <c r="J18" s="126">
        <v>4.0000000000000018</v>
      </c>
      <c r="K18" s="126">
        <v>2</v>
      </c>
    </row>
    <row r="19" spans="1:11" x14ac:dyDescent="0.25">
      <c r="A19" s="116" t="s">
        <v>14</v>
      </c>
      <c r="B19" s="6" t="str">
        <f t="shared" si="1"/>
        <v>504R</v>
      </c>
      <c r="C19" s="119">
        <v>0</v>
      </c>
      <c r="D19" s="119">
        <v>0</v>
      </c>
      <c r="E19" s="119">
        <v>2.9999999999999769</v>
      </c>
      <c r="F19" s="119">
        <v>4.7999999999999838</v>
      </c>
      <c r="G19" s="119">
        <v>5</v>
      </c>
      <c r="H19" s="119">
        <v>4.666666666666667</v>
      </c>
      <c r="I19" s="119">
        <v>4.666666666666667</v>
      </c>
      <c r="J19" s="126">
        <v>4.4000000000000012</v>
      </c>
      <c r="K19" s="126">
        <v>3</v>
      </c>
    </row>
    <row r="20" spans="1:11" x14ac:dyDescent="0.25">
      <c r="A20" s="116" t="s">
        <v>15</v>
      </c>
      <c r="B20" s="6" t="str">
        <f t="shared" si="1"/>
        <v>504I</v>
      </c>
      <c r="C20" s="119">
        <v>0</v>
      </c>
      <c r="D20" s="119">
        <v>0</v>
      </c>
      <c r="E20" s="119">
        <v>4</v>
      </c>
      <c r="F20" s="119">
        <v>5.6</v>
      </c>
      <c r="G20" s="119">
        <v>5.6666666666666687</v>
      </c>
      <c r="H20" s="119">
        <v>4.666666666666667</v>
      </c>
      <c r="I20" s="119">
        <v>4.666666666666667</v>
      </c>
      <c r="J20" s="126">
        <v>3.6000000000000014</v>
      </c>
      <c r="K20" s="126">
        <v>1.5</v>
      </c>
    </row>
    <row r="21" spans="1:11" x14ac:dyDescent="0.25">
      <c r="A21" s="116" t="s">
        <v>15</v>
      </c>
      <c r="B21" s="6" t="str">
        <f t="shared" si="1"/>
        <v>504R</v>
      </c>
      <c r="C21" s="119">
        <v>0</v>
      </c>
      <c r="D21" s="119">
        <v>0</v>
      </c>
      <c r="E21" s="119">
        <v>3</v>
      </c>
      <c r="F21" s="119">
        <v>4.8</v>
      </c>
      <c r="G21" s="119">
        <v>5.0000000000000018</v>
      </c>
      <c r="H21" s="119">
        <v>4.666666666666667</v>
      </c>
      <c r="I21" s="119">
        <v>4.666666666666667</v>
      </c>
      <c r="J21" s="126">
        <v>4.0000000000000018</v>
      </c>
      <c r="K21" s="126">
        <v>2.5</v>
      </c>
    </row>
    <row r="22" spans="1:11" x14ac:dyDescent="0.25">
      <c r="A22" s="117" t="s">
        <v>16</v>
      </c>
      <c r="B22" s="94" t="str">
        <f t="shared" si="1"/>
        <v>504I</v>
      </c>
      <c r="C22" s="107">
        <f t="shared" ref="C22:K22" si="2">IFERROR((C20/C18)-1,0)</f>
        <v>0</v>
      </c>
      <c r="D22" s="107">
        <f t="shared" si="2"/>
        <v>0</v>
      </c>
      <c r="E22" s="107">
        <f t="shared" si="2"/>
        <v>7.7715611723760958E-15</v>
      </c>
      <c r="F22" s="107">
        <f t="shared" si="2"/>
        <v>3.3306690738754696E-15</v>
      </c>
      <c r="G22" s="107">
        <f t="shared" si="2"/>
        <v>2.2204460492503131E-16</v>
      </c>
      <c r="H22" s="107">
        <f t="shared" si="2"/>
        <v>0</v>
      </c>
      <c r="I22" s="107">
        <f t="shared" si="2"/>
        <v>0</v>
      </c>
      <c r="J22" s="107">
        <f t="shared" si="2"/>
        <v>-0.10000000000000009</v>
      </c>
      <c r="K22" s="107">
        <f t="shared" si="2"/>
        <v>-0.25</v>
      </c>
    </row>
    <row r="23" spans="1:11" x14ac:dyDescent="0.25">
      <c r="A23" s="117" t="s">
        <v>16</v>
      </c>
      <c r="B23" s="94" t="str">
        <f t="shared" si="1"/>
        <v>504R</v>
      </c>
      <c r="C23" s="107">
        <f t="shared" ref="C23:K23" si="3">IFERROR((C21/C19)-1,0)</f>
        <v>0</v>
      </c>
      <c r="D23" s="107">
        <f t="shared" si="3"/>
        <v>0</v>
      </c>
      <c r="E23" s="107">
        <f t="shared" si="3"/>
        <v>7.7715611723760958E-15</v>
      </c>
      <c r="F23" s="107">
        <f t="shared" si="3"/>
        <v>3.3306690738754696E-15</v>
      </c>
      <c r="G23" s="107">
        <f t="shared" si="3"/>
        <v>4.4408920985006262E-16</v>
      </c>
      <c r="H23" s="107">
        <f t="shared" si="3"/>
        <v>0</v>
      </c>
      <c r="I23" s="107">
        <f t="shared" si="3"/>
        <v>0</v>
      </c>
      <c r="J23" s="107">
        <f t="shared" si="3"/>
        <v>-9.0909090909090717E-2</v>
      </c>
      <c r="K23" s="107">
        <f t="shared" si="3"/>
        <v>-0.16666666666666663</v>
      </c>
    </row>
    <row r="25" spans="1:11" x14ac:dyDescent="0.25">
      <c r="C25" s="143" t="s">
        <v>90</v>
      </c>
      <c r="D25" s="143"/>
      <c r="E25" s="143"/>
      <c r="F25" s="143"/>
      <c r="G25" s="143"/>
      <c r="H25" s="143"/>
      <c r="I25" s="143"/>
      <c r="J25" s="143"/>
    </row>
    <row r="26" spans="1:11" ht="92.25" customHeight="1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6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29">
        <v>0.875</v>
      </c>
      <c r="J27" s="129">
        <v>0.91666666666666663</v>
      </c>
    </row>
    <row r="28" spans="1:11" x14ac:dyDescent="0.25">
      <c r="A28" s="3" t="s">
        <v>12</v>
      </c>
      <c r="B28" s="3" t="s">
        <v>13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29">
        <v>0.91665509259259259</v>
      </c>
      <c r="J28" s="129">
        <v>0.999305555555556</v>
      </c>
    </row>
    <row r="29" spans="1:11" x14ac:dyDescent="0.25">
      <c r="A29" s="116" t="s">
        <v>14</v>
      </c>
      <c r="B29" s="6" t="str">
        <f t="shared" ref="B29:B34" si="4">+B18</f>
        <v>504I</v>
      </c>
      <c r="C29" s="119">
        <v>0</v>
      </c>
      <c r="D29" s="119">
        <v>0</v>
      </c>
      <c r="E29" s="119">
        <v>4.4999999999999645</v>
      </c>
      <c r="F29" s="119">
        <v>4.3636363636363642</v>
      </c>
      <c r="G29" s="119">
        <v>3.9999999999999991</v>
      </c>
      <c r="H29" s="119">
        <v>3.6666666666666665</v>
      </c>
      <c r="I29" s="126">
        <v>4.0000000000000036</v>
      </c>
      <c r="J29" s="126">
        <v>2</v>
      </c>
    </row>
    <row r="30" spans="1:11" x14ac:dyDescent="0.25">
      <c r="A30" s="116" t="s">
        <v>14</v>
      </c>
      <c r="B30" s="6" t="str">
        <f t="shared" si="4"/>
        <v>504R</v>
      </c>
      <c r="C30" s="119">
        <v>0</v>
      </c>
      <c r="D30" s="119">
        <v>0</v>
      </c>
      <c r="E30" s="119">
        <v>3.999999999999968</v>
      </c>
      <c r="F30" s="119">
        <v>4.0000000000000009</v>
      </c>
      <c r="G30" s="119">
        <v>3.9999999999999991</v>
      </c>
      <c r="H30" s="119">
        <v>4</v>
      </c>
      <c r="I30" s="126">
        <v>4.0000000000000036</v>
      </c>
      <c r="J30" s="126">
        <v>3</v>
      </c>
    </row>
    <row r="31" spans="1:11" x14ac:dyDescent="0.25">
      <c r="A31" s="116" t="s">
        <v>15</v>
      </c>
      <c r="B31" s="6" t="str">
        <f t="shared" si="4"/>
        <v>504I</v>
      </c>
      <c r="C31" s="119">
        <v>0</v>
      </c>
      <c r="D31" s="119">
        <v>0</v>
      </c>
      <c r="E31" s="119">
        <v>4.5</v>
      </c>
      <c r="F31" s="119">
        <v>4.3636363636363642</v>
      </c>
      <c r="G31" s="119">
        <v>3.9999999999999991</v>
      </c>
      <c r="H31" s="119">
        <v>3.6666666666666665</v>
      </c>
      <c r="I31" s="126">
        <v>4.0000000000000036</v>
      </c>
      <c r="J31" s="126">
        <v>1.5</v>
      </c>
    </row>
    <row r="32" spans="1:11" x14ac:dyDescent="0.25">
      <c r="A32" s="116" t="s">
        <v>15</v>
      </c>
      <c r="B32" s="6" t="str">
        <f t="shared" si="4"/>
        <v>504R</v>
      </c>
      <c r="C32" s="119">
        <v>0</v>
      </c>
      <c r="D32" s="119">
        <v>0</v>
      </c>
      <c r="E32" s="119">
        <v>4</v>
      </c>
      <c r="F32" s="119">
        <v>4.0000000000000009</v>
      </c>
      <c r="G32" s="119">
        <v>3.9999999999999991</v>
      </c>
      <c r="H32" s="119">
        <v>4</v>
      </c>
      <c r="I32" s="126">
        <v>4.0000000000000036</v>
      </c>
      <c r="J32" s="126">
        <v>2.5</v>
      </c>
    </row>
    <row r="33" spans="1:10" x14ac:dyDescent="0.25">
      <c r="A33" s="117" t="s">
        <v>16</v>
      </c>
      <c r="B33" s="94" t="str">
        <f t="shared" si="4"/>
        <v>504I</v>
      </c>
      <c r="C33" s="107">
        <f t="shared" ref="C33:J33" si="5">IFERROR((C31/C29)-1,0)</f>
        <v>0</v>
      </c>
      <c r="D33" s="107">
        <f t="shared" si="5"/>
        <v>0</v>
      </c>
      <c r="E33" s="107">
        <f t="shared" si="5"/>
        <v>7.9936057773011271E-15</v>
      </c>
      <c r="F33" s="107">
        <f t="shared" si="5"/>
        <v>0</v>
      </c>
      <c r="G33" s="107">
        <f t="shared" si="5"/>
        <v>0</v>
      </c>
      <c r="H33" s="107">
        <f t="shared" si="5"/>
        <v>0</v>
      </c>
      <c r="I33" s="107">
        <f t="shared" si="5"/>
        <v>0</v>
      </c>
      <c r="J33" s="107">
        <f t="shared" si="5"/>
        <v>-0.25</v>
      </c>
    </row>
    <row r="34" spans="1:10" x14ac:dyDescent="0.25">
      <c r="A34" s="117" t="s">
        <v>16</v>
      </c>
      <c r="B34" s="94" t="str">
        <f t="shared" si="4"/>
        <v>504R</v>
      </c>
      <c r="C34" s="107">
        <f t="shared" ref="C34:J34" si="6">IFERROR((C32/C30)-1,0)</f>
        <v>0</v>
      </c>
      <c r="D34" s="107">
        <f t="shared" si="6"/>
        <v>0</v>
      </c>
      <c r="E34" s="107">
        <f t="shared" si="6"/>
        <v>7.9936057773011271E-15</v>
      </c>
      <c r="F34" s="107">
        <f t="shared" si="6"/>
        <v>0</v>
      </c>
      <c r="G34" s="107">
        <f t="shared" si="6"/>
        <v>0</v>
      </c>
      <c r="H34" s="107">
        <f t="shared" si="6"/>
        <v>0</v>
      </c>
      <c r="I34" s="107">
        <f t="shared" si="6"/>
        <v>0</v>
      </c>
      <c r="J34" s="107">
        <f t="shared" si="6"/>
        <v>-0.16666666666666663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36" t="s">
        <v>177</v>
      </c>
      <c r="B1" s="136"/>
      <c r="C1" s="136"/>
      <c r="D1" s="136"/>
      <c r="E1" s="136"/>
      <c r="F1" s="136"/>
    </row>
    <row r="3" spans="1:6" ht="45" x14ac:dyDescent="0.25">
      <c r="A3" s="62" t="s">
        <v>110</v>
      </c>
      <c r="B3" s="63" t="s">
        <v>111</v>
      </c>
      <c r="C3" s="63" t="s">
        <v>112</v>
      </c>
      <c r="D3" s="63" t="s">
        <v>113</v>
      </c>
    </row>
    <row r="4" spans="1:6" x14ac:dyDescent="0.25">
      <c r="A4" s="54" t="s">
        <v>114</v>
      </c>
      <c r="B4" s="56">
        <v>20</v>
      </c>
      <c r="C4" s="56">
        <v>10</v>
      </c>
      <c r="D4" s="56">
        <v>30</v>
      </c>
    </row>
    <row r="5" spans="1:6" x14ac:dyDescent="0.25">
      <c r="A5" s="54" t="s">
        <v>115</v>
      </c>
      <c r="B5" s="56">
        <v>10</v>
      </c>
      <c r="C5" s="56">
        <v>10</v>
      </c>
      <c r="D5" s="56">
        <v>20</v>
      </c>
    </row>
    <row r="6" spans="1:6" x14ac:dyDescent="0.25">
      <c r="A6" s="54" t="s">
        <v>116</v>
      </c>
      <c r="B6" s="56">
        <v>30</v>
      </c>
      <c r="C6" s="56">
        <v>30</v>
      </c>
      <c r="D6" s="56">
        <v>60</v>
      </c>
    </row>
    <row r="12" spans="1:6" ht="60" x14ac:dyDescent="0.25">
      <c r="A12" s="1" t="s">
        <v>110</v>
      </c>
      <c r="B12" s="13" t="s">
        <v>130</v>
      </c>
      <c r="C12" s="13" t="s">
        <v>98</v>
      </c>
      <c r="D12" s="13" t="s">
        <v>138</v>
      </c>
      <c r="E12" s="13" t="s">
        <v>139</v>
      </c>
      <c r="F12" s="13" t="s">
        <v>140</v>
      </c>
    </row>
    <row r="13" spans="1:6" x14ac:dyDescent="0.25">
      <c r="A13" s="58" t="s">
        <v>114</v>
      </c>
      <c r="B13" s="58" t="s">
        <v>103</v>
      </c>
      <c r="C13" s="59" t="s">
        <v>134</v>
      </c>
      <c r="D13" s="59">
        <v>20</v>
      </c>
      <c r="E13" s="59">
        <v>10</v>
      </c>
      <c r="F13" s="59">
        <f>SUM(D13:E13)</f>
        <v>30</v>
      </c>
    </row>
    <row r="14" spans="1:6" x14ac:dyDescent="0.25">
      <c r="A14" s="61" t="s">
        <v>114</v>
      </c>
      <c r="B14" s="61" t="s">
        <v>103</v>
      </c>
      <c r="C14" s="60" t="s">
        <v>134</v>
      </c>
      <c r="D14" s="60">
        <v>10</v>
      </c>
      <c r="E14" s="60">
        <v>10</v>
      </c>
      <c r="F14" s="60">
        <f t="shared" ref="F14:F15" si="0">SUM(D14:E14)</f>
        <v>20</v>
      </c>
    </row>
    <row r="15" spans="1:6" x14ac:dyDescent="0.25">
      <c r="A15" s="61" t="s">
        <v>114</v>
      </c>
      <c r="B15" s="61" t="s">
        <v>135</v>
      </c>
      <c r="C15" s="60" t="s">
        <v>136</v>
      </c>
      <c r="D15" s="60">
        <v>30</v>
      </c>
      <c r="E15" s="60">
        <v>30</v>
      </c>
      <c r="F15" s="60">
        <f t="shared" si="0"/>
        <v>60</v>
      </c>
    </row>
    <row r="16" spans="1:6" x14ac:dyDescent="0.25">
      <c r="A16" s="58" t="s">
        <v>115</v>
      </c>
      <c r="B16" s="58" t="s">
        <v>103</v>
      </c>
      <c r="C16" s="59" t="s">
        <v>134</v>
      </c>
      <c r="D16" s="59">
        <v>20</v>
      </c>
      <c r="E16" s="59">
        <v>10</v>
      </c>
      <c r="F16" s="59">
        <f>SUM(D16:E16)</f>
        <v>30</v>
      </c>
    </row>
    <row r="17" spans="1:6" x14ac:dyDescent="0.25">
      <c r="A17" s="58" t="s">
        <v>115</v>
      </c>
      <c r="B17" s="61" t="s">
        <v>103</v>
      </c>
      <c r="C17" s="60" t="s">
        <v>134</v>
      </c>
      <c r="D17" s="60">
        <v>10</v>
      </c>
      <c r="E17" s="60">
        <v>10</v>
      </c>
      <c r="F17" s="60">
        <f t="shared" ref="F17:F18" si="1">SUM(D17:E17)</f>
        <v>20</v>
      </c>
    </row>
    <row r="18" spans="1:6" x14ac:dyDescent="0.25">
      <c r="A18" s="58" t="s">
        <v>115</v>
      </c>
      <c r="B18" s="61" t="s">
        <v>135</v>
      </c>
      <c r="C18" s="60" t="s">
        <v>136</v>
      </c>
      <c r="D18" s="60">
        <v>30</v>
      </c>
      <c r="E18" s="60">
        <v>30</v>
      </c>
      <c r="F18" s="60">
        <f t="shared" si="1"/>
        <v>60</v>
      </c>
    </row>
    <row r="19" spans="1:6" x14ac:dyDescent="0.25">
      <c r="A19" s="58" t="s">
        <v>116</v>
      </c>
      <c r="B19" s="58" t="s">
        <v>103</v>
      </c>
      <c r="C19" s="59" t="s">
        <v>134</v>
      </c>
      <c r="D19" s="59">
        <v>20</v>
      </c>
      <c r="E19" s="59">
        <v>10</v>
      </c>
      <c r="F19" s="59">
        <f>SUM(D19:E19)</f>
        <v>30</v>
      </c>
    </row>
    <row r="20" spans="1:6" x14ac:dyDescent="0.25">
      <c r="A20" s="58" t="s">
        <v>116</v>
      </c>
      <c r="B20" s="61" t="s">
        <v>103</v>
      </c>
      <c r="C20" s="60" t="s">
        <v>134</v>
      </c>
      <c r="D20" s="60">
        <v>10</v>
      </c>
      <c r="E20" s="60">
        <v>10</v>
      </c>
      <c r="F20" s="60">
        <f t="shared" ref="F20:F21" si="2">SUM(D20:E20)</f>
        <v>20</v>
      </c>
    </row>
    <row r="21" spans="1:6" x14ac:dyDescent="0.25">
      <c r="A21" s="58" t="s">
        <v>116</v>
      </c>
      <c r="B21" s="61" t="s">
        <v>135</v>
      </c>
      <c r="C21" s="60" t="s">
        <v>136</v>
      </c>
      <c r="D21" s="60">
        <v>30</v>
      </c>
      <c r="E21" s="60">
        <v>30</v>
      </c>
      <c r="F21" s="60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36" t="s">
        <v>178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ht="25.5" customHeight="1" x14ac:dyDescent="0.25">
      <c r="A3" s="164" t="s">
        <v>110</v>
      </c>
      <c r="B3" s="165" t="s">
        <v>117</v>
      </c>
      <c r="C3" s="165" t="s">
        <v>118</v>
      </c>
      <c r="D3" s="165" t="s">
        <v>119</v>
      </c>
      <c r="E3" s="166" t="s">
        <v>137</v>
      </c>
    </row>
    <row r="4" spans="1:11" ht="10.5" customHeight="1" x14ac:dyDescent="0.25">
      <c r="A4" s="164"/>
      <c r="B4" s="165"/>
      <c r="C4" s="165"/>
      <c r="D4" s="165"/>
      <c r="E4" s="167"/>
    </row>
    <row r="5" spans="1:11" x14ac:dyDescent="0.25">
      <c r="A5" s="54" t="s">
        <v>114</v>
      </c>
      <c r="B5" s="56">
        <v>10</v>
      </c>
      <c r="C5" s="56">
        <v>7</v>
      </c>
      <c r="D5" s="56">
        <v>2</v>
      </c>
      <c r="E5" s="56">
        <v>15</v>
      </c>
    </row>
    <row r="6" spans="1:11" x14ac:dyDescent="0.25">
      <c r="A6" s="54" t="s">
        <v>115</v>
      </c>
      <c r="B6" s="56">
        <v>50</v>
      </c>
      <c r="C6" s="56">
        <v>47</v>
      </c>
      <c r="D6" s="56">
        <v>7</v>
      </c>
      <c r="E6" s="56">
        <v>90</v>
      </c>
    </row>
    <row r="7" spans="1:11" x14ac:dyDescent="0.25">
      <c r="A7" s="54" t="s">
        <v>116</v>
      </c>
      <c r="B7" s="56">
        <v>12</v>
      </c>
      <c r="C7" s="56">
        <v>9</v>
      </c>
      <c r="D7" s="56">
        <v>8</v>
      </c>
      <c r="E7" s="56">
        <v>13</v>
      </c>
    </row>
    <row r="13" spans="1:11" ht="45" x14ac:dyDescent="0.25">
      <c r="A13" s="1" t="s">
        <v>110</v>
      </c>
      <c r="B13" s="57" t="s">
        <v>130</v>
      </c>
      <c r="C13" s="57" t="s">
        <v>98</v>
      </c>
      <c r="D13" s="55" t="s">
        <v>117</v>
      </c>
      <c r="E13" s="55" t="s">
        <v>131</v>
      </c>
      <c r="F13" s="57" t="s">
        <v>132</v>
      </c>
      <c r="G13" s="57" t="s">
        <v>133</v>
      </c>
    </row>
    <row r="14" spans="1:11" x14ac:dyDescent="0.25">
      <c r="A14" s="58" t="s">
        <v>114</v>
      </c>
      <c r="B14" s="58" t="s">
        <v>103</v>
      </c>
      <c r="C14" s="59" t="s">
        <v>134</v>
      </c>
      <c r="D14" s="59">
        <v>10</v>
      </c>
      <c r="E14" s="59">
        <v>7</v>
      </c>
      <c r="F14" s="59">
        <f>+E14-5</f>
        <v>2</v>
      </c>
      <c r="G14" s="60">
        <f>+(D14+E14)-F14</f>
        <v>15</v>
      </c>
    </row>
    <row r="15" spans="1:11" x14ac:dyDescent="0.25">
      <c r="A15" s="61" t="s">
        <v>114</v>
      </c>
      <c r="B15" s="61" t="s">
        <v>103</v>
      </c>
      <c r="C15" s="60" t="s">
        <v>134</v>
      </c>
      <c r="D15" s="60">
        <v>20</v>
      </c>
      <c r="E15" s="59">
        <v>17</v>
      </c>
      <c r="F15" s="59">
        <v>3</v>
      </c>
      <c r="G15" s="60">
        <f t="shared" ref="G15:G22" si="0">+(D15+E15)-F15</f>
        <v>34</v>
      </c>
    </row>
    <row r="16" spans="1:11" x14ac:dyDescent="0.25">
      <c r="A16" s="61" t="s">
        <v>114</v>
      </c>
      <c r="B16" s="61" t="s">
        <v>135</v>
      </c>
      <c r="C16" s="60" t="s">
        <v>136</v>
      </c>
      <c r="D16" s="60">
        <v>40</v>
      </c>
      <c r="E16" s="59">
        <v>37</v>
      </c>
      <c r="F16" s="59">
        <v>5</v>
      </c>
      <c r="G16" s="60">
        <f t="shared" si="0"/>
        <v>72</v>
      </c>
    </row>
    <row r="17" spans="1:7" x14ac:dyDescent="0.25">
      <c r="A17" s="58" t="s">
        <v>115</v>
      </c>
      <c r="B17" s="58" t="s">
        <v>103</v>
      </c>
      <c r="C17" s="59" t="s">
        <v>134</v>
      </c>
      <c r="D17" s="59">
        <v>50</v>
      </c>
      <c r="E17" s="59">
        <v>47</v>
      </c>
      <c r="F17" s="59">
        <v>7</v>
      </c>
      <c r="G17" s="60">
        <f t="shared" si="0"/>
        <v>90</v>
      </c>
    </row>
    <row r="18" spans="1:7" x14ac:dyDescent="0.25">
      <c r="A18" s="58" t="s">
        <v>115</v>
      </c>
      <c r="B18" s="61" t="s">
        <v>103</v>
      </c>
      <c r="C18" s="60" t="s">
        <v>134</v>
      </c>
      <c r="D18" s="60">
        <v>10</v>
      </c>
      <c r="E18" s="59">
        <v>7</v>
      </c>
      <c r="F18" s="59">
        <v>1</v>
      </c>
      <c r="G18" s="60">
        <f t="shared" si="0"/>
        <v>16</v>
      </c>
    </row>
    <row r="19" spans="1:7" x14ac:dyDescent="0.25">
      <c r="A19" s="58" t="s">
        <v>115</v>
      </c>
      <c r="B19" s="61" t="s">
        <v>135</v>
      </c>
      <c r="C19" s="60" t="s">
        <v>136</v>
      </c>
      <c r="D19" s="60">
        <v>20</v>
      </c>
      <c r="E19" s="59">
        <v>3</v>
      </c>
      <c r="F19" s="59">
        <v>2</v>
      </c>
      <c r="G19" s="60">
        <f t="shared" si="0"/>
        <v>21</v>
      </c>
    </row>
    <row r="20" spans="1:7" x14ac:dyDescent="0.25">
      <c r="A20" s="58" t="s">
        <v>116</v>
      </c>
      <c r="B20" s="58" t="s">
        <v>103</v>
      </c>
      <c r="C20" s="59" t="s">
        <v>134</v>
      </c>
      <c r="D20" s="59">
        <v>68</v>
      </c>
      <c r="E20" s="59">
        <v>15</v>
      </c>
      <c r="F20" s="59">
        <v>9</v>
      </c>
      <c r="G20" s="60">
        <f t="shared" si="0"/>
        <v>74</v>
      </c>
    </row>
    <row r="21" spans="1:7" x14ac:dyDescent="0.25">
      <c r="A21" s="58" t="s">
        <v>116</v>
      </c>
      <c r="B21" s="61" t="s">
        <v>103</v>
      </c>
      <c r="C21" s="60" t="s">
        <v>134</v>
      </c>
      <c r="D21" s="60">
        <v>99</v>
      </c>
      <c r="E21" s="59">
        <v>10</v>
      </c>
      <c r="F21" s="59">
        <v>7</v>
      </c>
      <c r="G21" s="60">
        <f t="shared" si="0"/>
        <v>102</v>
      </c>
    </row>
    <row r="22" spans="1:7" x14ac:dyDescent="0.25">
      <c r="A22" s="58" t="s">
        <v>116</v>
      </c>
      <c r="B22" s="61" t="s">
        <v>135</v>
      </c>
      <c r="C22" s="60" t="s">
        <v>136</v>
      </c>
      <c r="D22" s="60">
        <v>12</v>
      </c>
      <c r="E22" s="59">
        <v>9</v>
      </c>
      <c r="F22" s="59">
        <v>8</v>
      </c>
      <c r="G22" s="60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3" spans="1:12" ht="45" x14ac:dyDescent="0.25">
      <c r="A3" s="53" t="s">
        <v>40</v>
      </c>
      <c r="B3" s="53" t="s">
        <v>120</v>
      </c>
      <c r="C3" s="53" t="s">
        <v>121</v>
      </c>
      <c r="D3" s="53" t="s">
        <v>122</v>
      </c>
      <c r="E3" s="53" t="s">
        <v>123</v>
      </c>
      <c r="F3" s="53" t="s">
        <v>124</v>
      </c>
    </row>
    <row r="4" spans="1:12" x14ac:dyDescent="0.25">
      <c r="A4" s="41" t="s">
        <v>202</v>
      </c>
      <c r="B4" s="41" t="s">
        <v>204</v>
      </c>
      <c r="C4" s="110">
        <v>181.74629999999985</v>
      </c>
      <c r="D4" s="112">
        <v>181.74629999999985</v>
      </c>
      <c r="E4" s="34"/>
      <c r="F4" s="42"/>
    </row>
    <row r="5" spans="1:12" x14ac:dyDescent="0.25">
      <c r="A5" s="41" t="s">
        <v>203</v>
      </c>
      <c r="B5" s="54" t="s">
        <v>205</v>
      </c>
      <c r="C5" s="111">
        <v>93.105150000000037</v>
      </c>
      <c r="D5" s="112">
        <v>93.105150000000037</v>
      </c>
      <c r="E5" s="34"/>
      <c r="F5" s="42"/>
    </row>
    <row r="6" spans="1:12" x14ac:dyDescent="0.25">
      <c r="A6" s="164" t="s">
        <v>125</v>
      </c>
      <c r="B6" s="164"/>
      <c r="C6" s="113">
        <f>SUM(C4:C5)</f>
        <v>274.85144999999989</v>
      </c>
      <c r="D6" s="113">
        <f t="shared" ref="D6" si="0">SUM(D4:D5)</f>
        <v>274.85144999999989</v>
      </c>
      <c r="E6" s="113"/>
      <c r="F6" s="113"/>
    </row>
  </sheetData>
  <mergeCells count="2">
    <mergeCell ref="A6:B6"/>
    <mergeCell ref="A1:L1"/>
  </mergeCells>
  <phoneticPr fontId="1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1" t="s">
        <v>181</v>
      </c>
      <c r="C1" s="141"/>
      <c r="D1" s="141"/>
      <c r="E1" s="141"/>
    </row>
    <row r="3" spans="1:8" x14ac:dyDescent="0.25">
      <c r="A3" s="3" t="s">
        <v>62</v>
      </c>
      <c r="B3" s="3" t="s">
        <v>12</v>
      </c>
      <c r="C3" s="170" t="s">
        <v>53</v>
      </c>
      <c r="D3" s="170"/>
      <c r="E3" s="14" t="s">
        <v>54</v>
      </c>
    </row>
    <row r="4" spans="1:8" x14ac:dyDescent="0.25">
      <c r="A4" s="168">
        <v>526</v>
      </c>
      <c r="B4" s="165" t="s">
        <v>14</v>
      </c>
      <c r="C4" s="1" t="s">
        <v>55</v>
      </c>
      <c r="D4" s="85"/>
      <c r="E4" s="171"/>
    </row>
    <row r="5" spans="1:8" x14ac:dyDescent="0.25">
      <c r="A5" s="168"/>
      <c r="B5" s="165"/>
      <c r="C5" s="1" t="s">
        <v>56</v>
      </c>
      <c r="D5" s="85"/>
      <c r="E5" s="171"/>
    </row>
    <row r="6" spans="1:8" x14ac:dyDescent="0.25">
      <c r="A6" s="168"/>
      <c r="B6" s="165" t="s">
        <v>15</v>
      </c>
      <c r="C6" s="1" t="s">
        <v>55</v>
      </c>
      <c r="D6" s="85"/>
      <c r="E6" s="171"/>
    </row>
    <row r="7" spans="1:8" x14ac:dyDescent="0.25">
      <c r="A7" s="168"/>
      <c r="B7" s="165"/>
      <c r="C7" s="1" t="s">
        <v>56</v>
      </c>
      <c r="D7" s="85"/>
      <c r="E7" s="171"/>
      <c r="G7" s="89"/>
      <c r="H7" s="89"/>
    </row>
    <row r="8" spans="1:8" x14ac:dyDescent="0.25">
      <c r="A8" s="168"/>
      <c r="B8" s="165" t="s">
        <v>57</v>
      </c>
      <c r="C8" s="1" t="s">
        <v>58</v>
      </c>
      <c r="D8" s="4"/>
      <c r="E8" s="169"/>
    </row>
    <row r="9" spans="1:8" x14ac:dyDescent="0.25">
      <c r="A9" s="168"/>
      <c r="B9" s="165"/>
      <c r="C9" s="1" t="s">
        <v>59</v>
      </c>
      <c r="D9" s="4"/>
      <c r="E9" s="169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36" t="s">
        <v>180</v>
      </c>
      <c r="B1" s="136"/>
      <c r="C1" s="136"/>
      <c r="D1" s="136"/>
      <c r="E1" s="136"/>
      <c r="F1" s="136"/>
      <c r="G1" s="136"/>
      <c r="H1" s="136"/>
      <c r="I1" s="136"/>
    </row>
    <row r="3" spans="1:10" ht="45" x14ac:dyDescent="0.25">
      <c r="A3" s="46" t="s">
        <v>61</v>
      </c>
      <c r="B3" s="46" t="s">
        <v>84</v>
      </c>
      <c r="C3" s="46" t="s">
        <v>126</v>
      </c>
      <c r="D3" s="46" t="s">
        <v>127</v>
      </c>
      <c r="E3" s="46" t="s">
        <v>128</v>
      </c>
      <c r="F3" s="46" t="s">
        <v>129</v>
      </c>
    </row>
    <row r="4" spans="1:10" x14ac:dyDescent="0.25">
      <c r="A4" s="31"/>
      <c r="B4" s="31"/>
      <c r="C4" s="31"/>
      <c r="D4" s="31"/>
      <c r="E4" s="31"/>
      <c r="F4" s="31"/>
    </row>
    <row r="5" spans="1:10" x14ac:dyDescent="0.25">
      <c r="A5" s="31"/>
      <c r="B5" s="31"/>
      <c r="C5" s="31"/>
      <c r="D5" s="31"/>
      <c r="E5" s="31"/>
      <c r="F5" s="31"/>
    </row>
    <row r="11" spans="1:10" ht="45" x14ac:dyDescent="0.25">
      <c r="A11" s="47" t="s">
        <v>150</v>
      </c>
      <c r="B11" s="48" t="s">
        <v>60</v>
      </c>
      <c r="C11" s="48" t="s">
        <v>61</v>
      </c>
      <c r="D11" s="48" t="s">
        <v>84</v>
      </c>
      <c r="E11" s="48" t="s">
        <v>85</v>
      </c>
      <c r="F11" s="48" t="s">
        <v>86</v>
      </c>
      <c r="G11" s="48" t="s">
        <v>87</v>
      </c>
      <c r="H11" s="48" t="s">
        <v>88</v>
      </c>
      <c r="I11" s="48" t="s">
        <v>127</v>
      </c>
      <c r="J11" s="48" t="s">
        <v>126</v>
      </c>
    </row>
    <row r="12" spans="1:10" x14ac:dyDescent="0.25">
      <c r="A12" s="49"/>
      <c r="B12" s="50"/>
      <c r="C12" s="50"/>
      <c r="D12" s="50"/>
      <c r="E12" s="51"/>
      <c r="F12" s="50"/>
      <c r="G12" s="50"/>
      <c r="H12" s="50"/>
      <c r="I12" s="52"/>
      <c r="J12" s="52"/>
    </row>
    <row r="13" spans="1:10" x14ac:dyDescent="0.25">
      <c r="A13" s="49"/>
      <c r="B13" s="50"/>
      <c r="C13" s="50"/>
      <c r="D13" s="50"/>
      <c r="E13" s="51"/>
      <c r="F13" s="52"/>
      <c r="G13" s="50"/>
      <c r="H13" s="52"/>
      <c r="I13" s="50"/>
      <c r="J13" s="50"/>
    </row>
    <row r="14" spans="1:10" x14ac:dyDescent="0.25">
      <c r="A14" s="5"/>
      <c r="B14" s="43"/>
      <c r="C14" s="43"/>
      <c r="D14" s="43"/>
      <c r="E14" s="43"/>
      <c r="F14" s="43"/>
      <c r="G14" s="43"/>
      <c r="H14" s="43"/>
      <c r="I14" s="43"/>
      <c r="J14" s="43"/>
    </row>
    <row r="16" spans="1:10" x14ac:dyDescent="0.25">
      <c r="A16" s="20" t="s">
        <v>151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34"/>
  <sheetViews>
    <sheetView zoomScale="90" zoomScaleNormal="90" workbookViewId="0">
      <selection activeCell="A25" sqref="A25:J34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14" width="6.42578125" style="20" bestFit="1" customWidth="1"/>
    <col min="15" max="15" width="4.85546875" style="20" bestFit="1" customWidth="1"/>
    <col min="16" max="16384" width="11.42578125" style="20"/>
  </cols>
  <sheetData>
    <row r="1" spans="1:14" x14ac:dyDescent="0.25">
      <c r="A1" s="141" t="s">
        <v>91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2" spans="1:14" x14ac:dyDescent="0.25">
      <c r="A2" s="120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C3" s="140" t="s">
        <v>210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ht="48.75" x14ac:dyDescent="0.25">
      <c r="C4" s="21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183</v>
      </c>
      <c r="L4" s="21" t="s">
        <v>184</v>
      </c>
      <c r="M4" s="21" t="s">
        <v>10</v>
      </c>
      <c r="N4" s="21" t="s">
        <v>11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9">
        <v>0.85416666666666596</v>
      </c>
      <c r="N5" s="129">
        <v>0.91666666666666663</v>
      </c>
    </row>
    <row r="6" spans="1:14" ht="18" customHeight="1" x14ac:dyDescent="0.25">
      <c r="A6" s="3" t="s">
        <v>12</v>
      </c>
      <c r="B6" s="14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9">
        <v>0.91665509259259259</v>
      </c>
      <c r="N6" s="129">
        <v>0.99998842592592585</v>
      </c>
    </row>
    <row r="7" spans="1:14" x14ac:dyDescent="0.25">
      <c r="A7" s="116" t="s">
        <v>14</v>
      </c>
      <c r="B7" s="6" t="str">
        <f>+'3'!B7</f>
        <v>504I</v>
      </c>
      <c r="C7" s="74">
        <v>0</v>
      </c>
      <c r="D7" s="74">
        <v>0</v>
      </c>
      <c r="E7" s="74">
        <v>648.00000000001046</v>
      </c>
      <c r="F7" s="74">
        <v>863.99999999997237</v>
      </c>
      <c r="G7" s="74">
        <v>540</v>
      </c>
      <c r="H7" s="74">
        <v>404.99999999999983</v>
      </c>
      <c r="I7" s="74">
        <v>432</v>
      </c>
      <c r="J7" s="74">
        <v>583.19999999999834</v>
      </c>
      <c r="K7" s="74">
        <v>526.50000000000182</v>
      </c>
      <c r="L7" s="74">
        <v>405.00000000000199</v>
      </c>
      <c r="M7" s="127">
        <v>323.99999999999653</v>
      </c>
      <c r="N7" s="127">
        <v>162</v>
      </c>
    </row>
    <row r="8" spans="1:14" x14ac:dyDescent="0.25">
      <c r="A8" s="116" t="s">
        <v>14</v>
      </c>
      <c r="B8" s="6" t="str">
        <f>+'3'!B8</f>
        <v>504R</v>
      </c>
      <c r="C8" s="74">
        <v>0</v>
      </c>
      <c r="D8" s="74">
        <v>0</v>
      </c>
      <c r="E8" s="74">
        <v>405.00000000000654</v>
      </c>
      <c r="F8" s="74">
        <v>485.99999999998448</v>
      </c>
      <c r="G8" s="74">
        <v>486</v>
      </c>
      <c r="H8" s="74">
        <v>458.99999999999983</v>
      </c>
      <c r="I8" s="74">
        <v>432</v>
      </c>
      <c r="J8" s="74">
        <v>518.3999999999985</v>
      </c>
      <c r="K8" s="74">
        <v>688.5000000000025</v>
      </c>
      <c r="L8" s="74">
        <v>486.00000000000239</v>
      </c>
      <c r="M8" s="127">
        <v>323.99999999999653</v>
      </c>
      <c r="N8" s="127">
        <v>243</v>
      </c>
    </row>
    <row r="9" spans="1:14" x14ac:dyDescent="0.25">
      <c r="A9" s="116" t="s">
        <v>15</v>
      </c>
      <c r="B9" s="6" t="str">
        <f>+B7</f>
        <v>504I</v>
      </c>
      <c r="C9" s="74">
        <v>0</v>
      </c>
      <c r="D9" s="74">
        <v>0</v>
      </c>
      <c r="E9" s="74">
        <v>648</v>
      </c>
      <c r="F9" s="74">
        <v>864</v>
      </c>
      <c r="G9" s="74">
        <v>540</v>
      </c>
      <c r="H9" s="74">
        <v>405</v>
      </c>
      <c r="I9" s="74">
        <v>432</v>
      </c>
      <c r="J9" s="74">
        <v>583.20000000000005</v>
      </c>
      <c r="K9" s="74">
        <v>526.5</v>
      </c>
      <c r="L9" s="74">
        <v>405</v>
      </c>
      <c r="M9" s="127">
        <v>269.99999999999716</v>
      </c>
      <c r="N9" s="127">
        <v>121.5</v>
      </c>
    </row>
    <row r="10" spans="1:14" x14ac:dyDescent="0.25">
      <c r="A10" s="116" t="s">
        <v>15</v>
      </c>
      <c r="B10" s="6" t="str">
        <f>+B8</f>
        <v>504R</v>
      </c>
      <c r="C10" s="74">
        <v>0</v>
      </c>
      <c r="D10" s="74">
        <v>0</v>
      </c>
      <c r="E10" s="74">
        <v>405</v>
      </c>
      <c r="F10" s="74">
        <v>486</v>
      </c>
      <c r="G10" s="74">
        <v>486</v>
      </c>
      <c r="H10" s="74">
        <v>458.99999999999994</v>
      </c>
      <c r="I10" s="74">
        <v>432</v>
      </c>
      <c r="J10" s="74">
        <v>518.4</v>
      </c>
      <c r="K10" s="74">
        <v>688.5</v>
      </c>
      <c r="L10" s="74">
        <v>486</v>
      </c>
      <c r="M10" s="127">
        <v>323.99999999999653</v>
      </c>
      <c r="N10" s="127">
        <v>202.5</v>
      </c>
    </row>
    <row r="11" spans="1:14" x14ac:dyDescent="0.25">
      <c r="A11" s="117" t="s">
        <v>16</v>
      </c>
      <c r="B11" s="94" t="str">
        <f>+B9</f>
        <v>504I</v>
      </c>
      <c r="C11" s="107">
        <f t="shared" ref="C11:N12" si="0">IFERROR((C9/C7)-1,0)</f>
        <v>0</v>
      </c>
      <c r="D11" s="107">
        <f t="shared" si="0"/>
        <v>0</v>
      </c>
      <c r="E11" s="107">
        <f t="shared" si="0"/>
        <v>-1.609823385706477E-14</v>
      </c>
      <c r="F11" s="107">
        <f t="shared" si="0"/>
        <v>3.1974423109204508E-14</v>
      </c>
      <c r="G11" s="107">
        <f t="shared" si="0"/>
        <v>0</v>
      </c>
      <c r="H11" s="107">
        <f t="shared" si="0"/>
        <v>4.4408920985006262E-16</v>
      </c>
      <c r="I11" s="107">
        <f t="shared" si="0"/>
        <v>0</v>
      </c>
      <c r="J11" s="107">
        <f t="shared" si="0"/>
        <v>2.886579864025407E-15</v>
      </c>
      <c r="K11" s="107">
        <f t="shared" si="0"/>
        <v>-3.4416913763379853E-15</v>
      </c>
      <c r="L11" s="107">
        <f t="shared" si="0"/>
        <v>-4.8849813083506888E-15</v>
      </c>
      <c r="M11" s="107">
        <f t="shared" si="0"/>
        <v>-0.16666666666666652</v>
      </c>
      <c r="N11" s="107">
        <f t="shared" si="0"/>
        <v>-0.25</v>
      </c>
    </row>
    <row r="12" spans="1:14" x14ac:dyDescent="0.25">
      <c r="A12" s="117" t="s">
        <v>16</v>
      </c>
      <c r="B12" s="94" t="str">
        <f>+B10</f>
        <v>504R</v>
      </c>
      <c r="C12" s="107">
        <f t="shared" si="0"/>
        <v>0</v>
      </c>
      <c r="D12" s="107">
        <f t="shared" si="0"/>
        <v>0</v>
      </c>
      <c r="E12" s="107">
        <f t="shared" si="0"/>
        <v>-1.609823385706477E-14</v>
      </c>
      <c r="F12" s="107">
        <f t="shared" si="0"/>
        <v>3.1974423109204508E-14</v>
      </c>
      <c r="G12" s="107">
        <f t="shared" si="0"/>
        <v>0</v>
      </c>
      <c r="H12" s="107">
        <f t="shared" si="0"/>
        <v>2.2204460492503131E-16</v>
      </c>
      <c r="I12" s="107">
        <f t="shared" si="0"/>
        <v>0</v>
      </c>
      <c r="J12" s="107">
        <f t="shared" si="0"/>
        <v>2.886579864025407E-15</v>
      </c>
      <c r="K12" s="107">
        <f t="shared" si="0"/>
        <v>-3.6637359812630166E-15</v>
      </c>
      <c r="L12" s="107">
        <f t="shared" si="0"/>
        <v>-4.8849813083506888E-15</v>
      </c>
      <c r="M12" s="107">
        <f t="shared" si="0"/>
        <v>0</v>
      </c>
      <c r="N12" s="107">
        <f t="shared" si="0"/>
        <v>-0.16666666666666663</v>
      </c>
    </row>
    <row r="14" spans="1:14" x14ac:dyDescent="0.25">
      <c r="C14" s="142" t="s">
        <v>199</v>
      </c>
      <c r="D14" s="142"/>
      <c r="E14" s="142"/>
      <c r="F14" s="142"/>
      <c r="G14" s="142"/>
      <c r="H14" s="142"/>
      <c r="I14" s="142"/>
      <c r="J14" s="142"/>
      <c r="K14" s="142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29">
        <v>0.8125</v>
      </c>
      <c r="K16" s="129">
        <v>0.91666666666666663</v>
      </c>
    </row>
    <row r="17" spans="1:11" x14ac:dyDescent="0.25">
      <c r="A17" s="3" t="s">
        <v>12</v>
      </c>
      <c r="B17" s="14" t="s">
        <v>13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29">
        <v>0.91665509259259259</v>
      </c>
      <c r="K17" s="129">
        <v>0.999305555555556</v>
      </c>
    </row>
    <row r="18" spans="1:11" x14ac:dyDescent="0.25">
      <c r="A18" s="116" t="s">
        <v>14</v>
      </c>
      <c r="B18" s="6" t="str">
        <f>+B11</f>
        <v>504I</v>
      </c>
      <c r="C18" s="74">
        <v>0</v>
      </c>
      <c r="D18" s="74">
        <v>0</v>
      </c>
      <c r="E18" s="74">
        <v>323.9999999999975</v>
      </c>
      <c r="F18" s="74">
        <v>453.59999999999849</v>
      </c>
      <c r="G18" s="74">
        <v>459</v>
      </c>
      <c r="H18" s="74">
        <v>378</v>
      </c>
      <c r="I18" s="74">
        <v>378</v>
      </c>
      <c r="J18" s="127">
        <v>324.00000000000017</v>
      </c>
      <c r="K18" s="127">
        <v>162</v>
      </c>
    </row>
    <row r="19" spans="1:11" x14ac:dyDescent="0.25">
      <c r="A19" s="116" t="s">
        <v>14</v>
      </c>
      <c r="B19" s="6" t="str">
        <f>+B12</f>
        <v>504R</v>
      </c>
      <c r="C19" s="74">
        <v>0</v>
      </c>
      <c r="D19" s="74">
        <v>0</v>
      </c>
      <c r="E19" s="74">
        <v>242.99999999999812</v>
      </c>
      <c r="F19" s="74">
        <v>388.7999999999987</v>
      </c>
      <c r="G19" s="74">
        <v>405</v>
      </c>
      <c r="H19" s="74">
        <v>378</v>
      </c>
      <c r="I19" s="74">
        <v>378</v>
      </c>
      <c r="J19" s="127">
        <v>356.40000000000009</v>
      </c>
      <c r="K19" s="127">
        <v>243</v>
      </c>
    </row>
    <row r="20" spans="1:11" x14ac:dyDescent="0.25">
      <c r="A20" s="116" t="s">
        <v>15</v>
      </c>
      <c r="B20" s="6" t="str">
        <f>+B18</f>
        <v>504I</v>
      </c>
      <c r="C20" s="74">
        <v>0</v>
      </c>
      <c r="D20" s="74">
        <v>0</v>
      </c>
      <c r="E20" s="74">
        <v>324</v>
      </c>
      <c r="F20" s="74">
        <v>453.59999999999997</v>
      </c>
      <c r="G20" s="74">
        <v>459.00000000000017</v>
      </c>
      <c r="H20" s="74">
        <v>378</v>
      </c>
      <c r="I20" s="74">
        <v>378</v>
      </c>
      <c r="J20" s="127">
        <v>291.60000000000014</v>
      </c>
      <c r="K20" s="127">
        <v>121.5</v>
      </c>
    </row>
    <row r="21" spans="1:11" x14ac:dyDescent="0.25">
      <c r="A21" s="116" t="s">
        <v>15</v>
      </c>
      <c r="B21" s="6" t="str">
        <f>+B19</f>
        <v>504R</v>
      </c>
      <c r="C21" s="74">
        <v>0</v>
      </c>
      <c r="D21" s="74">
        <v>0</v>
      </c>
      <c r="E21" s="74">
        <v>243</v>
      </c>
      <c r="F21" s="74">
        <v>388.8</v>
      </c>
      <c r="G21" s="74">
        <v>405.00000000000017</v>
      </c>
      <c r="H21" s="74">
        <v>378</v>
      </c>
      <c r="I21" s="74">
        <v>378</v>
      </c>
      <c r="J21" s="127">
        <v>324.00000000000017</v>
      </c>
      <c r="K21" s="127">
        <v>202.5</v>
      </c>
    </row>
    <row r="22" spans="1:11" x14ac:dyDescent="0.25">
      <c r="A22" s="117" t="s">
        <v>16</v>
      </c>
      <c r="B22" s="94" t="str">
        <f>+B20</f>
        <v>504I</v>
      </c>
      <c r="C22" s="107">
        <f t="shared" ref="C22:K22" si="1">IFERROR((C20/C18)-1,0)</f>
        <v>0</v>
      </c>
      <c r="D22" s="107">
        <f t="shared" si="1"/>
        <v>0</v>
      </c>
      <c r="E22" s="107">
        <f t="shared" si="1"/>
        <v>7.7715611723760958E-15</v>
      </c>
      <c r="F22" s="107">
        <f t="shared" si="1"/>
        <v>3.3306690738754696E-15</v>
      </c>
      <c r="G22" s="107">
        <f t="shared" si="1"/>
        <v>4.4408920985006262E-16</v>
      </c>
      <c r="H22" s="107">
        <f t="shared" si="1"/>
        <v>0</v>
      </c>
      <c r="I22" s="107">
        <f t="shared" si="1"/>
        <v>0</v>
      </c>
      <c r="J22" s="107">
        <f t="shared" si="1"/>
        <v>-0.10000000000000009</v>
      </c>
      <c r="K22" s="107">
        <f t="shared" si="1"/>
        <v>-0.25</v>
      </c>
    </row>
    <row r="23" spans="1:11" x14ac:dyDescent="0.25">
      <c r="A23" s="117" t="s">
        <v>16</v>
      </c>
      <c r="B23" s="94" t="str">
        <f>+B21</f>
        <v>504R</v>
      </c>
      <c r="C23" s="107">
        <f t="shared" ref="C23:K23" si="2">IFERROR((C21/C19)-1,0)</f>
        <v>0</v>
      </c>
      <c r="D23" s="107">
        <f t="shared" si="2"/>
        <v>0</v>
      </c>
      <c r="E23" s="107">
        <f t="shared" si="2"/>
        <v>7.7715611723760958E-15</v>
      </c>
      <c r="F23" s="107">
        <f t="shared" si="2"/>
        <v>3.3306690738754696E-15</v>
      </c>
      <c r="G23" s="107">
        <f t="shared" si="2"/>
        <v>4.4408920985006262E-16</v>
      </c>
      <c r="H23" s="107">
        <f t="shared" si="2"/>
        <v>0</v>
      </c>
      <c r="I23" s="107">
        <f t="shared" si="2"/>
        <v>0</v>
      </c>
      <c r="J23" s="107">
        <f t="shared" si="2"/>
        <v>-9.0909090909090717E-2</v>
      </c>
      <c r="K23" s="107">
        <f t="shared" si="2"/>
        <v>-0.16666666666666663</v>
      </c>
    </row>
    <row r="25" spans="1:11" x14ac:dyDescent="0.25">
      <c r="C25" s="143" t="s">
        <v>200</v>
      </c>
      <c r="D25" s="143"/>
      <c r="E25" s="143"/>
      <c r="F25" s="143"/>
      <c r="G25" s="143"/>
      <c r="H25" s="143"/>
      <c r="I25" s="143"/>
      <c r="J25" s="143"/>
    </row>
    <row r="26" spans="1:11" ht="77.25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7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29">
        <v>0.875</v>
      </c>
      <c r="J27" s="129">
        <v>0.91666666666666663</v>
      </c>
    </row>
    <row r="28" spans="1:11" x14ac:dyDescent="0.25">
      <c r="A28" s="3" t="s">
        <v>12</v>
      </c>
      <c r="B28" s="14" t="s">
        <v>13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29">
        <v>0.91665509259259259</v>
      </c>
      <c r="J28" s="129">
        <v>0.999305555555556</v>
      </c>
    </row>
    <row r="29" spans="1:11" x14ac:dyDescent="0.25">
      <c r="A29" s="116" t="s">
        <v>14</v>
      </c>
      <c r="B29" s="6" t="str">
        <f t="shared" ref="B29:B34" si="3">+B18</f>
        <v>504I</v>
      </c>
      <c r="C29" s="74">
        <v>0</v>
      </c>
      <c r="D29" s="74">
        <v>0</v>
      </c>
      <c r="E29" s="74">
        <v>364.4999999999971</v>
      </c>
      <c r="F29" s="74">
        <v>353.4545454545455</v>
      </c>
      <c r="G29" s="74">
        <v>323.99999999999994</v>
      </c>
      <c r="H29" s="74">
        <v>297</v>
      </c>
      <c r="I29" s="127">
        <v>324.00000000000028</v>
      </c>
      <c r="J29" s="127">
        <v>162</v>
      </c>
    </row>
    <row r="30" spans="1:11" x14ac:dyDescent="0.25">
      <c r="A30" s="116" t="s">
        <v>14</v>
      </c>
      <c r="B30" s="6" t="str">
        <f t="shared" si="3"/>
        <v>504R</v>
      </c>
      <c r="C30" s="74">
        <v>0</v>
      </c>
      <c r="D30" s="74">
        <v>0</v>
      </c>
      <c r="E30" s="74">
        <v>323.99999999999739</v>
      </c>
      <c r="F30" s="74">
        <v>324.00000000000006</v>
      </c>
      <c r="G30" s="74">
        <v>323.99999999999994</v>
      </c>
      <c r="H30" s="74">
        <v>324</v>
      </c>
      <c r="I30" s="127">
        <v>324.00000000000028</v>
      </c>
      <c r="J30" s="127">
        <v>243</v>
      </c>
    </row>
    <row r="31" spans="1:11" x14ac:dyDescent="0.25">
      <c r="A31" s="116" t="s">
        <v>15</v>
      </c>
      <c r="B31" s="6" t="str">
        <f t="shared" si="3"/>
        <v>504I</v>
      </c>
      <c r="C31" s="74">
        <v>0</v>
      </c>
      <c r="D31" s="74">
        <v>0</v>
      </c>
      <c r="E31" s="74">
        <v>364.5</v>
      </c>
      <c r="F31" s="74">
        <v>353.4545454545455</v>
      </c>
      <c r="G31" s="74">
        <v>323.99999999999994</v>
      </c>
      <c r="H31" s="74">
        <v>297</v>
      </c>
      <c r="I31" s="127">
        <v>324.00000000000028</v>
      </c>
      <c r="J31" s="127">
        <v>121.5</v>
      </c>
    </row>
    <row r="32" spans="1:11" x14ac:dyDescent="0.25">
      <c r="A32" s="116" t="s">
        <v>15</v>
      </c>
      <c r="B32" s="6" t="str">
        <f t="shared" si="3"/>
        <v>504R</v>
      </c>
      <c r="C32" s="74">
        <v>0</v>
      </c>
      <c r="D32" s="74">
        <v>0</v>
      </c>
      <c r="E32" s="74">
        <v>324</v>
      </c>
      <c r="F32" s="74">
        <v>324.00000000000006</v>
      </c>
      <c r="G32" s="74">
        <v>323.99999999999994</v>
      </c>
      <c r="H32" s="74">
        <v>324</v>
      </c>
      <c r="I32" s="127">
        <v>324.00000000000028</v>
      </c>
      <c r="J32" s="127">
        <v>202.5</v>
      </c>
    </row>
    <row r="33" spans="1:10" x14ac:dyDescent="0.25">
      <c r="A33" s="117" t="s">
        <v>16</v>
      </c>
      <c r="B33" s="94" t="str">
        <f t="shared" si="3"/>
        <v>504I</v>
      </c>
      <c r="C33" s="107">
        <f t="shared" ref="C33:J34" si="4">IFERROR((C31/C29)-1,0)</f>
        <v>0</v>
      </c>
      <c r="D33" s="107">
        <f t="shared" si="4"/>
        <v>0</v>
      </c>
      <c r="E33" s="107">
        <f t="shared" si="4"/>
        <v>7.9936057773011271E-15</v>
      </c>
      <c r="F33" s="107">
        <f t="shared" si="4"/>
        <v>0</v>
      </c>
      <c r="G33" s="107">
        <f t="shared" si="4"/>
        <v>0</v>
      </c>
      <c r="H33" s="107">
        <f t="shared" si="4"/>
        <v>0</v>
      </c>
      <c r="I33" s="107">
        <f t="shared" si="4"/>
        <v>0</v>
      </c>
      <c r="J33" s="107">
        <f t="shared" si="4"/>
        <v>-0.25</v>
      </c>
    </row>
    <row r="34" spans="1:10" x14ac:dyDescent="0.25">
      <c r="A34" s="117" t="s">
        <v>16</v>
      </c>
      <c r="B34" s="94" t="str">
        <f t="shared" si="3"/>
        <v>504R</v>
      </c>
      <c r="C34" s="107">
        <f t="shared" si="4"/>
        <v>0</v>
      </c>
      <c r="D34" s="107">
        <f t="shared" si="4"/>
        <v>0</v>
      </c>
      <c r="E34" s="107">
        <f t="shared" si="4"/>
        <v>7.9936057773011271E-15</v>
      </c>
      <c r="F34" s="107">
        <f t="shared" si="4"/>
        <v>0</v>
      </c>
      <c r="G34" s="107">
        <f t="shared" si="4"/>
        <v>0</v>
      </c>
      <c r="H34" s="107">
        <f t="shared" si="4"/>
        <v>0</v>
      </c>
      <c r="I34" s="107">
        <f t="shared" si="4"/>
        <v>0</v>
      </c>
      <c r="J34" s="107">
        <f t="shared" si="4"/>
        <v>-0.16666666666666663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12"/>
  <sheetViews>
    <sheetView zoomScale="90" zoomScaleNormal="90" workbookViewId="0">
      <selection activeCell="F9" sqref="F9:F10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6" width="7.140625" style="20" customWidth="1"/>
    <col min="7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1" t="s">
        <v>92</v>
      </c>
      <c r="B1" s="141"/>
      <c r="C1" s="141"/>
      <c r="D1" s="141"/>
      <c r="E1" s="141"/>
      <c r="F1" s="141"/>
      <c r="G1" s="141"/>
      <c r="H1" s="141"/>
      <c r="I1" s="141"/>
      <c r="J1" s="141"/>
    </row>
    <row r="3" spans="1:14" x14ac:dyDescent="0.25">
      <c r="A3" s="144"/>
      <c r="B3" s="145"/>
      <c r="C3" s="148" t="s">
        <v>30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</row>
    <row r="4" spans="1:14" ht="40.9" customHeight="1" x14ac:dyDescent="0.25">
      <c r="A4" s="146"/>
      <c r="B4" s="147"/>
      <c r="C4" s="93">
        <v>0.27083333333333331</v>
      </c>
      <c r="D4" s="93">
        <v>0.29166666666666669</v>
      </c>
      <c r="E4" s="93">
        <v>0.3125</v>
      </c>
      <c r="F4" s="93">
        <v>0.33333333333333331</v>
      </c>
      <c r="G4" s="93">
        <v>0.6875</v>
      </c>
      <c r="H4" s="93">
        <v>0.70833333333333337</v>
      </c>
      <c r="I4" s="93">
        <v>0.72916666666666663</v>
      </c>
      <c r="J4" s="93">
        <v>0.75</v>
      </c>
      <c r="K4" s="93">
        <v>0.77083333333333337</v>
      </c>
      <c r="L4" s="93">
        <v>0.79166666666666663</v>
      </c>
      <c r="M4" s="93">
        <v>0.8125</v>
      </c>
      <c r="N4" s="93">
        <v>0.83333333333333337</v>
      </c>
    </row>
    <row r="5" spans="1:14" x14ac:dyDescent="0.25">
      <c r="A5" s="151" t="s">
        <v>12</v>
      </c>
      <c r="B5" s="151" t="s">
        <v>13</v>
      </c>
      <c r="C5" s="86">
        <v>0.27083333333333331</v>
      </c>
      <c r="D5" s="86">
        <v>0.29166666666666669</v>
      </c>
      <c r="E5" s="86">
        <v>0.3125</v>
      </c>
      <c r="F5" s="86">
        <v>0.33333333333333331</v>
      </c>
      <c r="G5" s="86">
        <v>0.6875</v>
      </c>
      <c r="H5" s="86">
        <v>0.70833333333333337</v>
      </c>
      <c r="I5" s="86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1"/>
      <c r="B6" s="151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86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14</v>
      </c>
      <c r="B7" s="6" t="str">
        <f>+'4'!B7</f>
        <v>504I</v>
      </c>
      <c r="C7" s="119">
        <v>14.83</v>
      </c>
      <c r="D7" s="119">
        <v>14.15</v>
      </c>
      <c r="E7" s="119">
        <v>14.54</v>
      </c>
      <c r="F7" s="119">
        <v>15.41</v>
      </c>
      <c r="G7" s="119">
        <v>15.82</v>
      </c>
      <c r="H7" s="119">
        <v>15.55</v>
      </c>
      <c r="I7" s="119">
        <v>15.43</v>
      </c>
      <c r="J7" s="119">
        <v>15.54</v>
      </c>
      <c r="K7" s="119">
        <v>16.13</v>
      </c>
      <c r="L7" s="119">
        <v>17.43</v>
      </c>
      <c r="M7" s="119">
        <v>18.079999999999998</v>
      </c>
      <c r="N7" s="119">
        <v>19.41</v>
      </c>
    </row>
    <row r="8" spans="1:14" x14ac:dyDescent="0.25">
      <c r="A8" s="6" t="s">
        <v>14</v>
      </c>
      <c r="B8" s="6" t="str">
        <f>+'4'!B8</f>
        <v>504R</v>
      </c>
      <c r="C8" s="119">
        <v>16.62</v>
      </c>
      <c r="D8" s="119">
        <v>16.079999999999998</v>
      </c>
      <c r="E8" s="119">
        <v>16.45</v>
      </c>
      <c r="F8" s="119">
        <v>17.23</v>
      </c>
      <c r="G8" s="119">
        <v>15.69</v>
      </c>
      <c r="H8" s="119">
        <v>14.97</v>
      </c>
      <c r="I8" s="119">
        <v>14.99</v>
      </c>
      <c r="J8" s="119">
        <v>15.7</v>
      </c>
      <c r="K8" s="119">
        <v>16.73</v>
      </c>
      <c r="L8" s="119">
        <v>17.93</v>
      </c>
      <c r="M8" s="119">
        <v>18.77</v>
      </c>
      <c r="N8" s="119">
        <v>19.440000000000001</v>
      </c>
    </row>
    <row r="9" spans="1:14" x14ac:dyDescent="0.25">
      <c r="A9" s="6" t="s">
        <v>15</v>
      </c>
      <c r="B9" s="6" t="str">
        <f>+B7</f>
        <v>504I</v>
      </c>
      <c r="C9" s="119">
        <v>14.183394640042037</v>
      </c>
      <c r="D9" s="119">
        <v>12.812230963336797</v>
      </c>
      <c r="E9" s="119">
        <v>13.713197002413311</v>
      </c>
      <c r="F9" s="119">
        <v>14.591250270244414</v>
      </c>
      <c r="G9" s="119">
        <v>15.082369337979094</v>
      </c>
      <c r="H9" s="119">
        <v>14.938707896189948</v>
      </c>
      <c r="I9" s="119">
        <v>14.856672158154858</v>
      </c>
      <c r="J9" s="119">
        <v>15.48597595878649</v>
      </c>
      <c r="K9" s="119">
        <v>15.207419898819561</v>
      </c>
      <c r="L9" s="119">
        <v>16.728396970165402</v>
      </c>
      <c r="M9" s="119">
        <v>17.904698874917276</v>
      </c>
      <c r="N9" s="119">
        <v>18.621789270935313</v>
      </c>
    </row>
    <row r="10" spans="1:14" x14ac:dyDescent="0.25">
      <c r="A10" s="6" t="s">
        <v>15</v>
      </c>
      <c r="B10" s="6" t="str">
        <f>+B8</f>
        <v>504R</v>
      </c>
      <c r="C10" s="119">
        <v>16.391324411628979</v>
      </c>
      <c r="D10" s="119">
        <v>15.563020300861693</v>
      </c>
      <c r="E10" s="119">
        <v>16.306044376434581</v>
      </c>
      <c r="F10" s="119">
        <v>17.05642256902761</v>
      </c>
      <c r="G10" s="119">
        <v>14.697931034482759</v>
      </c>
      <c r="H10" s="119">
        <v>14.605263157894738</v>
      </c>
      <c r="I10" s="119">
        <v>14.964190422693441</v>
      </c>
      <c r="J10" s="119">
        <v>15.7</v>
      </c>
      <c r="K10" s="119">
        <v>16.73</v>
      </c>
      <c r="L10" s="119">
        <v>17.739304145163974</v>
      </c>
      <c r="M10" s="119">
        <v>18.77</v>
      </c>
      <c r="N10" s="119">
        <v>19.440000000000001</v>
      </c>
    </row>
    <row r="11" spans="1:14" x14ac:dyDescent="0.25">
      <c r="A11" s="94" t="s">
        <v>16</v>
      </c>
      <c r="B11" s="94" t="str">
        <f>+B9</f>
        <v>504I</v>
      </c>
      <c r="C11" s="107">
        <f t="shared" ref="C11:C12" si="0">-IFERROR((C7/C9)-1,0)</f>
        <v>-4.558890000370508E-2</v>
      </c>
      <c r="D11" s="107">
        <f t="shared" ref="D11:N11" si="1">-IFERROR((D7/D9)-1,0)</f>
        <v>-0.10441343435747719</v>
      </c>
      <c r="E11" s="107">
        <f t="shared" si="1"/>
        <v>-6.0292504909043698E-2</v>
      </c>
      <c r="F11" s="107">
        <f t="shared" si="1"/>
        <v>-5.6112376567568178E-2</v>
      </c>
      <c r="G11" s="107">
        <f t="shared" si="1"/>
        <v>-4.8906815997634467E-2</v>
      </c>
      <c r="H11" s="107">
        <f t="shared" si="1"/>
        <v>-4.0920011828195602E-2</v>
      </c>
      <c r="I11" s="107">
        <f t="shared" si="1"/>
        <v>-3.8590596584608727E-2</v>
      </c>
      <c r="J11" s="107">
        <f t="shared" si="1"/>
        <v>-3.4885783987581576E-3</v>
      </c>
      <c r="K11" s="107">
        <f t="shared" si="1"/>
        <v>-6.0666444888001658E-2</v>
      </c>
      <c r="L11" s="107">
        <f t="shared" si="1"/>
        <v>-4.1940840541140112E-2</v>
      </c>
      <c r="M11" s="107">
        <f t="shared" si="1"/>
        <v>-9.7907887927846105E-3</v>
      </c>
      <c r="N11" s="107">
        <f t="shared" si="1"/>
        <v>-4.2327335875018024E-2</v>
      </c>
    </row>
    <row r="12" spans="1:14" x14ac:dyDescent="0.25">
      <c r="A12" s="94" t="s">
        <v>16</v>
      </c>
      <c r="B12" s="94" t="str">
        <f>+B10</f>
        <v>504R</v>
      </c>
      <c r="C12" s="107">
        <f t="shared" si="0"/>
        <v>-1.3951013513513688E-2</v>
      </c>
      <c r="D12" s="107">
        <f t="shared" ref="D12:N12" si="2">-IFERROR((D8/D10)-1,0)</f>
        <v>-3.321846846846821E-2</v>
      </c>
      <c r="E12" s="107">
        <f t="shared" si="2"/>
        <v>-8.8283596096097039E-3</v>
      </c>
      <c r="F12" s="107">
        <f t="shared" si="2"/>
        <v>-1.0176661036036094E-2</v>
      </c>
      <c r="G12" s="107">
        <f t="shared" si="2"/>
        <v>-6.7497184684684575E-2</v>
      </c>
      <c r="H12" s="107">
        <f t="shared" si="2"/>
        <v>-2.4972972972972851E-2</v>
      </c>
      <c r="I12" s="107">
        <f t="shared" si="2"/>
        <v>-1.7247560060060785E-3</v>
      </c>
      <c r="J12" s="107">
        <f t="shared" si="2"/>
        <v>0</v>
      </c>
      <c r="K12" s="107">
        <f t="shared" si="2"/>
        <v>0</v>
      </c>
      <c r="L12" s="107">
        <f t="shared" si="2"/>
        <v>-1.074990615615623E-2</v>
      </c>
      <c r="M12" s="107">
        <f t="shared" si="2"/>
        <v>0</v>
      </c>
      <c r="N12" s="107">
        <f t="shared" si="2"/>
        <v>0</v>
      </c>
    </row>
  </sheetData>
  <mergeCells count="6">
    <mergeCell ref="G1:J1"/>
    <mergeCell ref="A1:F1"/>
    <mergeCell ref="A3:B4"/>
    <mergeCell ref="C3:N3"/>
    <mergeCell ref="A5:A6"/>
    <mergeCell ref="B5:B6"/>
  </mergeCells>
  <conditionalFormatting sqref="C11:N12">
    <cfRule type="cellIs" dxfId="4" priority="3" operator="notEqual">
      <formula>0</formula>
    </cfRule>
    <cfRule type="cellIs" dxfId="3" priority="4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9"/>
  <sheetViews>
    <sheetView workbookViewId="0">
      <selection activeCell="D23" sqref="D23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7" width="5.42578125" style="20" customWidth="1"/>
    <col min="8" max="14" width="5.5703125" style="20" bestFit="1" customWidth="1"/>
    <col min="15" max="16384" width="11.42578125" style="20"/>
  </cols>
  <sheetData>
    <row r="1" spans="1:14" x14ac:dyDescent="0.25">
      <c r="A1" s="141" t="s">
        <v>93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3" spans="1:14" x14ac:dyDescent="0.25">
      <c r="A3" s="144"/>
      <c r="B3" s="145"/>
      <c r="C3" s="140" t="s">
        <v>31</v>
      </c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ht="48.75" x14ac:dyDescent="0.25">
      <c r="A4" s="144"/>
      <c r="B4" s="145"/>
      <c r="C4" s="29" t="s">
        <v>0</v>
      </c>
      <c r="D4" s="29" t="s">
        <v>1</v>
      </c>
      <c r="E4" s="29" t="s">
        <v>2</v>
      </c>
      <c r="F4" s="29" t="s">
        <v>3</v>
      </c>
      <c r="G4" s="29" t="s">
        <v>4</v>
      </c>
      <c r="H4" s="29" t="s">
        <v>5</v>
      </c>
      <c r="I4" s="29" t="s">
        <v>6</v>
      </c>
      <c r="J4" s="29" t="s">
        <v>7</v>
      </c>
      <c r="K4" s="29" t="s">
        <v>183</v>
      </c>
      <c r="L4" s="29" t="s">
        <v>184</v>
      </c>
      <c r="M4" s="29" t="s">
        <v>10</v>
      </c>
      <c r="N4" s="29" t="s">
        <v>11</v>
      </c>
    </row>
    <row r="5" spans="1:14" x14ac:dyDescent="0.25">
      <c r="A5" s="146"/>
      <c r="B5" s="147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9">
        <v>0.85416666666666596</v>
      </c>
      <c r="N5" s="129">
        <v>0.91666666666666663</v>
      </c>
    </row>
    <row r="6" spans="1:14" ht="18" customHeight="1" x14ac:dyDescent="0.25">
      <c r="A6" s="7" t="s">
        <v>12</v>
      </c>
      <c r="B6" s="96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9">
        <v>0.91665509259259259</v>
      </c>
      <c r="N6" s="129">
        <v>0.99998842592592585</v>
      </c>
    </row>
    <row r="7" spans="1:14" x14ac:dyDescent="0.25">
      <c r="A7" s="6" t="s">
        <v>14</v>
      </c>
      <c r="B7" s="6">
        <v>504</v>
      </c>
      <c r="C7" s="10">
        <v>4</v>
      </c>
      <c r="D7" s="10">
        <v>1</v>
      </c>
      <c r="E7" s="10">
        <v>14</v>
      </c>
      <c r="F7" s="10">
        <v>30</v>
      </c>
      <c r="G7" s="10">
        <v>33</v>
      </c>
      <c r="H7" s="10">
        <v>32</v>
      </c>
      <c r="I7" s="10">
        <v>23</v>
      </c>
      <c r="J7" s="10">
        <v>29</v>
      </c>
      <c r="K7" s="10">
        <v>33</v>
      </c>
      <c r="L7" s="10">
        <v>34</v>
      </c>
      <c r="M7" s="10">
        <v>25</v>
      </c>
      <c r="N7" s="10">
        <v>15</v>
      </c>
    </row>
    <row r="8" spans="1:14" x14ac:dyDescent="0.25">
      <c r="A8" s="6" t="s">
        <v>15</v>
      </c>
      <c r="B8" s="6">
        <f>B7</f>
        <v>504</v>
      </c>
      <c r="C8" s="10">
        <v>4</v>
      </c>
      <c r="D8" s="10">
        <v>1</v>
      </c>
      <c r="E8" s="10">
        <v>14</v>
      </c>
      <c r="F8" s="10">
        <v>30</v>
      </c>
      <c r="G8" s="10">
        <v>33</v>
      </c>
      <c r="H8" s="10">
        <v>32</v>
      </c>
      <c r="I8" s="10">
        <v>23</v>
      </c>
      <c r="J8" s="10">
        <v>29</v>
      </c>
      <c r="K8" s="10">
        <v>33</v>
      </c>
      <c r="L8" s="10">
        <v>34</v>
      </c>
      <c r="M8" s="10">
        <v>25</v>
      </c>
      <c r="N8" s="10">
        <v>15</v>
      </c>
    </row>
    <row r="9" spans="1:14" x14ac:dyDescent="0.25">
      <c r="A9" s="94" t="s">
        <v>16</v>
      </c>
      <c r="B9" s="94">
        <f>+B8</f>
        <v>504</v>
      </c>
      <c r="C9" s="108">
        <f>C7-C8</f>
        <v>0</v>
      </c>
      <c r="D9" s="108">
        <f t="shared" ref="D9:N9" si="0">D8-D7</f>
        <v>0</v>
      </c>
      <c r="E9" s="108">
        <f t="shared" si="0"/>
        <v>0</v>
      </c>
      <c r="F9" s="108">
        <f t="shared" si="0"/>
        <v>0</v>
      </c>
      <c r="G9" s="108">
        <f t="shared" si="0"/>
        <v>0</v>
      </c>
      <c r="H9" s="108">
        <f t="shared" si="0"/>
        <v>0</v>
      </c>
      <c r="I9" s="108">
        <f t="shared" si="0"/>
        <v>0</v>
      </c>
      <c r="J9" s="108">
        <f t="shared" si="0"/>
        <v>0</v>
      </c>
      <c r="K9" s="108">
        <f t="shared" si="0"/>
        <v>0</v>
      </c>
      <c r="L9" s="108">
        <f t="shared" si="0"/>
        <v>0</v>
      </c>
      <c r="M9" s="108">
        <f t="shared" si="0"/>
        <v>0</v>
      </c>
      <c r="N9" s="108">
        <f t="shared" si="0"/>
        <v>0</v>
      </c>
    </row>
  </sheetData>
  <mergeCells count="3">
    <mergeCell ref="A1:N1"/>
    <mergeCell ref="A3:B5"/>
    <mergeCell ref="C3:N3"/>
  </mergeCells>
  <conditionalFormatting sqref="C7:N8">
    <cfRule type="cellIs" dxfId="2" priority="1" stopIfTrue="1" operator="equal">
      <formula>"C"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8"/>
  <sheetViews>
    <sheetView workbookViewId="0">
      <selection activeCell="A3" sqref="A3:M8"/>
    </sheetView>
  </sheetViews>
  <sheetFormatPr baseColWidth="10" defaultColWidth="11.42578125" defaultRowHeight="15" x14ac:dyDescent="0.25"/>
  <cols>
    <col min="1" max="1" width="10.85546875" style="20" customWidth="1"/>
    <col min="2" max="2" width="9.42578125" style="20" customWidth="1"/>
    <col min="3" max="3" width="10.140625" style="20" customWidth="1"/>
    <col min="4" max="4" width="8.7109375" style="20" bestFit="1" customWidth="1"/>
    <col min="5" max="5" width="6.5703125" style="20" bestFit="1" customWidth="1"/>
    <col min="6" max="6" width="7.85546875" style="20" bestFit="1" customWidth="1"/>
    <col min="7" max="7" width="8.7109375" style="20" bestFit="1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36" t="s">
        <v>166</v>
      </c>
      <c r="B1" s="136"/>
      <c r="C1" s="136"/>
      <c r="D1" s="136"/>
      <c r="E1" s="136"/>
    </row>
    <row r="3" spans="1:13" ht="14.45" customHeight="1" x14ac:dyDescent="0.25">
      <c r="A3" s="137" t="s">
        <v>97</v>
      </c>
      <c r="B3" s="137" t="s">
        <v>62</v>
      </c>
      <c r="C3" s="137" t="s">
        <v>94</v>
      </c>
      <c r="D3" s="152" t="s">
        <v>3</v>
      </c>
      <c r="E3" s="152" t="s">
        <v>7</v>
      </c>
      <c r="F3" s="152" t="s">
        <v>183</v>
      </c>
      <c r="G3" s="152" t="s">
        <v>184</v>
      </c>
      <c r="H3" s="151" t="s">
        <v>34</v>
      </c>
      <c r="I3" s="151" t="s">
        <v>35</v>
      </c>
      <c r="J3" s="151" t="s">
        <v>36</v>
      </c>
      <c r="K3" s="151" t="s">
        <v>37</v>
      </c>
      <c r="L3" s="151" t="s">
        <v>38</v>
      </c>
      <c r="M3" s="151" t="s">
        <v>39</v>
      </c>
    </row>
    <row r="4" spans="1:13" x14ac:dyDescent="0.25">
      <c r="A4" s="137"/>
      <c r="B4" s="137"/>
      <c r="C4" s="137"/>
      <c r="D4" s="152"/>
      <c r="E4" s="152"/>
      <c r="F4" s="152"/>
      <c r="G4" s="152"/>
      <c r="H4" s="151"/>
      <c r="I4" s="151"/>
      <c r="J4" s="151"/>
      <c r="K4" s="151"/>
      <c r="L4" s="151"/>
      <c r="M4" s="151"/>
    </row>
    <row r="5" spans="1:13" x14ac:dyDescent="0.25">
      <c r="A5" s="153" t="s">
        <v>33</v>
      </c>
      <c r="B5" s="153">
        <f>+'6'!B7</f>
        <v>504</v>
      </c>
      <c r="C5" s="33" t="s">
        <v>95</v>
      </c>
      <c r="D5" s="87">
        <v>0.95620887028847268</v>
      </c>
      <c r="E5" s="88">
        <v>0.97949861873765476</v>
      </c>
      <c r="F5" s="88">
        <v>0.93302918528267675</v>
      </c>
      <c r="G5" s="88">
        <v>0.98387993452282885</v>
      </c>
      <c r="H5" s="88">
        <v>1</v>
      </c>
      <c r="I5" s="88">
        <v>0.99542436666666667</v>
      </c>
      <c r="J5" s="88">
        <v>0.98550154519901623</v>
      </c>
      <c r="K5" s="88">
        <v>1</v>
      </c>
      <c r="L5" s="88">
        <v>1</v>
      </c>
      <c r="M5" s="88">
        <v>0.98573276386647724</v>
      </c>
    </row>
    <row r="6" spans="1:13" x14ac:dyDescent="0.25">
      <c r="A6" s="153"/>
      <c r="B6" s="153"/>
      <c r="C6" s="33" t="s">
        <v>96</v>
      </c>
      <c r="D6" s="87">
        <v>0.98565699284420472</v>
      </c>
      <c r="E6" s="88">
        <v>0.98190690574056561</v>
      </c>
      <c r="F6" s="88">
        <v>0.91988517198474629</v>
      </c>
      <c r="G6" s="88">
        <v>0.96820652099904592</v>
      </c>
      <c r="H6" s="88">
        <v>1</v>
      </c>
      <c r="I6" s="88">
        <v>0.98731781538500396</v>
      </c>
      <c r="J6" s="88">
        <v>0.98696845655828869</v>
      </c>
      <c r="K6" s="88">
        <v>0.9974244686503787</v>
      </c>
      <c r="L6" s="88">
        <v>0.99625892628755086</v>
      </c>
      <c r="M6" s="88">
        <v>0.9922762733750029</v>
      </c>
    </row>
    <row r="7" spans="1:13" x14ac:dyDescent="0.25">
      <c r="A7" s="153" t="s">
        <v>32</v>
      </c>
      <c r="B7" s="153">
        <f>+'6'!B7</f>
        <v>504</v>
      </c>
      <c r="C7" s="33" t="s">
        <v>95</v>
      </c>
      <c r="D7" s="87">
        <v>0.78165543235669543</v>
      </c>
      <c r="E7" s="88">
        <v>0.75629520903810388</v>
      </c>
      <c r="F7" s="88">
        <v>0.79147477436556579</v>
      </c>
      <c r="G7" s="87">
        <v>0.87521632485256573</v>
      </c>
      <c r="H7" s="88">
        <v>0.78699273436115547</v>
      </c>
      <c r="I7" s="88">
        <v>0.7992581090407177</v>
      </c>
      <c r="J7" s="88">
        <v>0.82252100444046972</v>
      </c>
      <c r="K7" s="88">
        <v>0.82821073507086318</v>
      </c>
      <c r="L7" s="88">
        <v>0.87599367660343275</v>
      </c>
      <c r="M7" s="88">
        <v>0.88794934640522871</v>
      </c>
    </row>
    <row r="8" spans="1:13" x14ac:dyDescent="0.25">
      <c r="A8" s="153"/>
      <c r="B8" s="153"/>
      <c r="C8" s="33" t="s">
        <v>96</v>
      </c>
      <c r="D8" s="87">
        <v>0.77368021082306804</v>
      </c>
      <c r="E8" s="88">
        <v>0.80015534035482527</v>
      </c>
      <c r="F8" s="88">
        <v>0.75614580355861405</v>
      </c>
      <c r="G8" s="88">
        <v>0.83217769459462787</v>
      </c>
      <c r="H8" s="88">
        <v>0.8600151171579743</v>
      </c>
      <c r="I8" s="88">
        <v>0.8547743655574207</v>
      </c>
      <c r="J8" s="88">
        <v>0.86592190061870145</v>
      </c>
      <c r="K8" s="88">
        <v>0.89235605908411098</v>
      </c>
      <c r="L8" s="88">
        <v>0.90263621059075605</v>
      </c>
      <c r="M8" s="88">
        <v>0.89413580246913582</v>
      </c>
    </row>
  </sheetData>
  <mergeCells count="18">
    <mergeCell ref="M3:M4"/>
    <mergeCell ref="B7:B8"/>
    <mergeCell ref="A5:A6"/>
    <mergeCell ref="A7:A8"/>
    <mergeCell ref="B5:B6"/>
    <mergeCell ref="F3:F4"/>
    <mergeCell ref="H3:H4"/>
    <mergeCell ref="G3:G4"/>
    <mergeCell ref="I3:I4"/>
    <mergeCell ref="J3:J4"/>
    <mergeCell ref="K3:K4"/>
    <mergeCell ref="L3:L4"/>
    <mergeCell ref="A1:E1"/>
    <mergeCell ref="A3:A4"/>
    <mergeCell ref="B3:B4"/>
    <mergeCell ref="C3:C4"/>
    <mergeCell ref="D3:D4"/>
    <mergeCell ref="E3:E4"/>
  </mergeCells>
  <conditionalFormatting sqref="D5:M6">
    <cfRule type="cellIs" dxfId="1" priority="4" operator="lessThan">
      <formula>0.85</formula>
    </cfRule>
  </conditionalFormatting>
  <conditionalFormatting sqref="D7:M8">
    <cfRule type="cellIs" dxfId="0" priority="3" operator="less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167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36" t="s">
        <v>169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78" t="s">
        <v>40</v>
      </c>
      <c r="B161" s="79" t="s">
        <v>41</v>
      </c>
      <c r="C161" s="80" t="s">
        <v>0</v>
      </c>
      <c r="D161" s="80" t="s">
        <v>1</v>
      </c>
      <c r="E161" s="80" t="s">
        <v>2</v>
      </c>
      <c r="F161" s="80" t="s">
        <v>3</v>
      </c>
      <c r="G161" s="80" t="s">
        <v>4</v>
      </c>
      <c r="H161" s="80" t="s">
        <v>5</v>
      </c>
      <c r="I161" s="80" t="s">
        <v>6</v>
      </c>
      <c r="J161" s="80" t="s">
        <v>7</v>
      </c>
      <c r="K161" s="80" t="s">
        <v>8</v>
      </c>
      <c r="L161" s="80" t="s">
        <v>9</v>
      </c>
      <c r="M161" s="80" t="s">
        <v>10</v>
      </c>
      <c r="N161" s="80" t="s">
        <v>11</v>
      </c>
    </row>
    <row r="162" spans="1:14" x14ac:dyDescent="0.25">
      <c r="A162" s="81" t="s">
        <v>162</v>
      </c>
      <c r="B162" s="82">
        <v>0.40466666666666651</v>
      </c>
      <c r="C162" s="34"/>
      <c r="D162" s="34"/>
      <c r="E162" s="34"/>
      <c r="F162" s="82">
        <v>0.49700000000000011</v>
      </c>
      <c r="G162" s="82">
        <v>0.49700000000000011</v>
      </c>
      <c r="H162" s="82">
        <v>0.44599999999999934</v>
      </c>
      <c r="I162" s="83">
        <v>0.44599999999999934</v>
      </c>
      <c r="J162" s="82">
        <v>0.44599999999999934</v>
      </c>
      <c r="K162" s="82">
        <v>0.27100000000000013</v>
      </c>
      <c r="L162" s="82">
        <v>0.27100000000000013</v>
      </c>
      <c r="M162" s="42"/>
      <c r="N162" s="42"/>
    </row>
    <row r="163" spans="1:14" x14ac:dyDescent="0.25">
      <c r="A163" s="81" t="s">
        <v>163</v>
      </c>
      <c r="B163" s="82">
        <v>0.33024846876120834</v>
      </c>
      <c r="C163" s="34"/>
      <c r="D163" s="34"/>
      <c r="E163" s="34"/>
      <c r="F163" s="82">
        <v>0.2534926092913824</v>
      </c>
      <c r="G163" s="82">
        <v>0.2534926092913824</v>
      </c>
      <c r="H163" s="82">
        <v>0.41900000000000054</v>
      </c>
      <c r="I163" s="83">
        <v>0.41900000000000054</v>
      </c>
      <c r="J163" s="82">
        <v>0.41900000000000054</v>
      </c>
      <c r="K163" s="82">
        <v>0.31825279699224196</v>
      </c>
      <c r="L163" s="84">
        <v>0.31825279699224196</v>
      </c>
      <c r="M163" s="42"/>
      <c r="N163" s="42"/>
    </row>
    <row r="166" spans="1:14" ht="51" x14ac:dyDescent="0.25">
      <c r="A166" s="78" t="s">
        <v>40</v>
      </c>
      <c r="B166" s="90" t="s">
        <v>41</v>
      </c>
      <c r="C166" s="21" t="s">
        <v>0</v>
      </c>
      <c r="D166" s="21" t="s">
        <v>1</v>
      </c>
      <c r="E166" s="21" t="s">
        <v>2</v>
      </c>
      <c r="F166" s="21" t="s">
        <v>3</v>
      </c>
      <c r="G166" s="21" t="s">
        <v>4</v>
      </c>
      <c r="H166" s="21" t="s">
        <v>5</v>
      </c>
      <c r="I166" s="21" t="s">
        <v>6</v>
      </c>
      <c r="J166" s="21" t="s">
        <v>7</v>
      </c>
      <c r="K166" s="21" t="s">
        <v>8</v>
      </c>
      <c r="L166" s="21" t="s">
        <v>9</v>
      </c>
      <c r="M166" s="21" t="s">
        <v>10</v>
      </c>
      <c r="N166" s="21" t="s">
        <v>11</v>
      </c>
    </row>
    <row r="167" spans="1:14" x14ac:dyDescent="0.25">
      <c r="A167" s="91" t="s">
        <v>152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92">
        <v>0.17896663781264763</v>
      </c>
      <c r="M167" s="12"/>
      <c r="N167" s="12"/>
    </row>
    <row r="168" spans="1:14" x14ac:dyDescent="0.25">
      <c r="A168" s="91" t="s">
        <v>153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92">
        <v>0.35862006919047396</v>
      </c>
      <c r="M168" s="12"/>
      <c r="N168" s="12"/>
    </row>
    <row r="171" spans="1:14" ht="51" x14ac:dyDescent="0.25">
      <c r="A171" s="78" t="s">
        <v>40</v>
      </c>
      <c r="B171" s="90" t="s">
        <v>41</v>
      </c>
      <c r="C171" s="21" t="s">
        <v>0</v>
      </c>
      <c r="D171" s="21" t="s">
        <v>1</v>
      </c>
      <c r="E171" s="21" t="s">
        <v>2</v>
      </c>
      <c r="F171" s="21" t="s">
        <v>3</v>
      </c>
      <c r="G171" s="21" t="s">
        <v>4</v>
      </c>
      <c r="H171" s="21" t="s">
        <v>5</v>
      </c>
      <c r="I171" s="21" t="s">
        <v>6</v>
      </c>
      <c r="J171" s="21" t="s">
        <v>7</v>
      </c>
      <c r="K171" s="21" t="s">
        <v>8</v>
      </c>
      <c r="L171" s="21" t="s">
        <v>9</v>
      </c>
      <c r="M171" s="21" t="s">
        <v>10</v>
      </c>
      <c r="N171" s="21" t="s">
        <v>11</v>
      </c>
    </row>
    <row r="172" spans="1:14" x14ac:dyDescent="0.25">
      <c r="A172" s="91" t="s">
        <v>160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92">
        <v>0.27227115016668579</v>
      </c>
      <c r="M172" s="12"/>
      <c r="N172" s="12"/>
    </row>
    <row r="173" spans="1:14" x14ac:dyDescent="0.25">
      <c r="A173" s="91" t="s">
        <v>161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92">
        <v>0.30800000000000038</v>
      </c>
      <c r="M173" s="12"/>
      <c r="N173" s="12"/>
    </row>
    <row r="176" spans="1:14" ht="51" x14ac:dyDescent="0.25">
      <c r="A176" s="78" t="s">
        <v>40</v>
      </c>
      <c r="B176" s="90" t="s">
        <v>41</v>
      </c>
      <c r="C176" s="21" t="s">
        <v>0</v>
      </c>
      <c r="D176" s="21" t="s">
        <v>1</v>
      </c>
      <c r="E176" s="21" t="s">
        <v>2</v>
      </c>
      <c r="F176" s="21" t="s">
        <v>3</v>
      </c>
      <c r="G176" s="21" t="s">
        <v>4</v>
      </c>
      <c r="H176" s="21" t="s">
        <v>5</v>
      </c>
      <c r="I176" s="21" t="s">
        <v>6</v>
      </c>
      <c r="J176" s="21" t="s">
        <v>7</v>
      </c>
      <c r="K176" s="21" t="s">
        <v>8</v>
      </c>
      <c r="L176" s="21" t="s">
        <v>9</v>
      </c>
      <c r="M176" s="21" t="s">
        <v>10</v>
      </c>
      <c r="N176" s="21" t="s">
        <v>11</v>
      </c>
    </row>
    <row r="177" spans="1:14" x14ac:dyDescent="0.25">
      <c r="A177" s="91" t="s">
        <v>154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92"/>
      <c r="M177" s="12"/>
      <c r="N177" s="12"/>
    </row>
    <row r="178" spans="1:14" x14ac:dyDescent="0.25">
      <c r="A178" s="91" t="s">
        <v>155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92">
        <v>0.45797808039947629</v>
      </c>
      <c r="M178" s="12"/>
      <c r="N178" s="12"/>
    </row>
    <row r="182" spans="1:14" ht="51" x14ac:dyDescent="0.25">
      <c r="A182" s="78" t="s">
        <v>40</v>
      </c>
      <c r="B182" s="90" t="s">
        <v>41</v>
      </c>
      <c r="C182" s="21" t="s">
        <v>0</v>
      </c>
      <c r="D182" s="21" t="s">
        <v>1</v>
      </c>
      <c r="E182" s="21" t="s">
        <v>2</v>
      </c>
      <c r="F182" s="21" t="s">
        <v>3</v>
      </c>
      <c r="G182" s="21" t="s">
        <v>4</v>
      </c>
      <c r="H182" s="21" t="s">
        <v>5</v>
      </c>
      <c r="I182" s="21" t="s">
        <v>6</v>
      </c>
      <c r="J182" s="21" t="s">
        <v>7</v>
      </c>
      <c r="K182" s="21" t="s">
        <v>8</v>
      </c>
      <c r="L182" s="21" t="s">
        <v>9</v>
      </c>
      <c r="M182" s="21" t="s">
        <v>10</v>
      </c>
      <c r="N182" s="21" t="s">
        <v>11</v>
      </c>
    </row>
    <row r="183" spans="1:14" x14ac:dyDescent="0.25">
      <c r="A183" s="91" t="s">
        <v>158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92">
        <v>0.23383381415837487</v>
      </c>
      <c r="M183" s="12"/>
      <c r="N183" s="12"/>
    </row>
    <row r="184" spans="1:14" x14ac:dyDescent="0.25">
      <c r="A184" s="91" t="s">
        <v>159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92">
        <v>0.62280660327635928</v>
      </c>
      <c r="M184" s="12"/>
      <c r="N184" s="12"/>
    </row>
    <row r="187" spans="1:14" ht="51" x14ac:dyDescent="0.25">
      <c r="A187" s="78" t="s">
        <v>40</v>
      </c>
      <c r="B187" s="90" t="s">
        <v>41</v>
      </c>
      <c r="C187" s="21" t="s">
        <v>0</v>
      </c>
      <c r="D187" s="21" t="s">
        <v>1</v>
      </c>
      <c r="E187" s="21" t="s">
        <v>2</v>
      </c>
      <c r="F187" s="21" t="s">
        <v>3</v>
      </c>
      <c r="G187" s="21" t="s">
        <v>4</v>
      </c>
      <c r="H187" s="21" t="s">
        <v>5</v>
      </c>
      <c r="I187" s="21" t="s">
        <v>6</v>
      </c>
      <c r="J187" s="21" t="s">
        <v>7</v>
      </c>
      <c r="K187" s="21" t="s">
        <v>8</v>
      </c>
      <c r="L187" s="21" t="s">
        <v>9</v>
      </c>
      <c r="M187" s="21" t="s">
        <v>10</v>
      </c>
      <c r="N187" s="21" t="s">
        <v>11</v>
      </c>
    </row>
    <row r="188" spans="1:14" x14ac:dyDescent="0.25">
      <c r="A188" s="91" t="s">
        <v>156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92">
        <v>0.17649397414012147</v>
      </c>
      <c r="M188" s="12"/>
      <c r="N188" s="12"/>
    </row>
    <row r="189" spans="1:14" x14ac:dyDescent="0.25">
      <c r="A189" s="91" t="s">
        <v>157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92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36" t="s">
        <v>168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3" spans="1:29" x14ac:dyDescent="0.25">
      <c r="A3" s="155"/>
      <c r="B3" s="146"/>
      <c r="C3" s="146"/>
      <c r="D3" s="147"/>
      <c r="E3" s="154" t="s">
        <v>41</v>
      </c>
      <c r="F3" s="154"/>
      <c r="G3" s="154"/>
      <c r="H3" s="154"/>
      <c r="I3" s="154" t="s">
        <v>99</v>
      </c>
      <c r="J3" s="154"/>
      <c r="K3" s="154"/>
      <c r="L3" s="154"/>
    </row>
    <row r="4" spans="1:29" ht="120" x14ac:dyDescent="0.25">
      <c r="A4" s="55" t="s">
        <v>100</v>
      </c>
      <c r="B4" s="55" t="s">
        <v>98</v>
      </c>
      <c r="C4" s="55" t="s">
        <v>65</v>
      </c>
      <c r="D4" s="55" t="s">
        <v>62</v>
      </c>
      <c r="E4" s="55" t="s">
        <v>67</v>
      </c>
      <c r="F4" s="55" t="s">
        <v>68</v>
      </c>
      <c r="G4" s="55" t="s">
        <v>69</v>
      </c>
      <c r="H4" s="55" t="s">
        <v>70</v>
      </c>
      <c r="I4" s="55" t="s">
        <v>67</v>
      </c>
      <c r="J4" s="55" t="s">
        <v>68</v>
      </c>
      <c r="K4" s="55" t="s">
        <v>69</v>
      </c>
      <c r="L4" s="55" t="s">
        <v>70</v>
      </c>
    </row>
    <row r="5" spans="1:29" x14ac:dyDescent="0.25">
      <c r="A5" s="67"/>
      <c r="B5" s="30"/>
      <c r="C5" s="30"/>
      <c r="D5" s="40"/>
      <c r="E5" s="40"/>
      <c r="F5" s="40"/>
      <c r="G5" s="40"/>
      <c r="H5" s="40"/>
      <c r="I5" s="40"/>
      <c r="J5" s="40"/>
      <c r="K5" s="40"/>
      <c r="L5" s="40"/>
    </row>
    <row r="6" spans="1:29" x14ac:dyDescent="0.25">
      <c r="A6" s="67"/>
      <c r="B6" s="30"/>
      <c r="C6" s="30"/>
      <c r="D6" s="40"/>
      <c r="E6" s="40"/>
      <c r="F6" s="40"/>
      <c r="G6" s="40"/>
      <c r="H6" s="40"/>
      <c r="I6" s="40"/>
      <c r="J6" s="40"/>
      <c r="K6" s="40"/>
      <c r="L6" s="40"/>
    </row>
    <row r="7" spans="1:29" x14ac:dyDescent="0.25">
      <c r="A7" s="67"/>
      <c r="B7" s="30"/>
      <c r="C7" s="30"/>
      <c r="D7" s="40"/>
      <c r="E7" s="40"/>
      <c r="F7" s="40"/>
      <c r="G7" s="40"/>
      <c r="H7" s="40"/>
      <c r="I7" s="40"/>
      <c r="J7" s="40"/>
      <c r="K7" s="40"/>
      <c r="L7" s="40"/>
    </row>
    <row r="10" spans="1:29" ht="60" x14ac:dyDescent="0.25">
      <c r="A10" s="66" t="s">
        <v>63</v>
      </c>
      <c r="B10" s="66" t="s">
        <v>64</v>
      </c>
      <c r="C10" s="66" t="s">
        <v>98</v>
      </c>
      <c r="D10" s="66" t="s">
        <v>65</v>
      </c>
      <c r="E10" s="66" t="s">
        <v>62</v>
      </c>
      <c r="F10" s="66" t="s">
        <v>42</v>
      </c>
      <c r="G10" s="66" t="s">
        <v>43</v>
      </c>
      <c r="H10" s="66" t="s">
        <v>66</v>
      </c>
      <c r="I10" s="66" t="s">
        <v>67</v>
      </c>
      <c r="J10" s="66" t="s">
        <v>68</v>
      </c>
      <c r="K10" s="66" t="s">
        <v>69</v>
      </c>
      <c r="L10" s="66" t="s">
        <v>70</v>
      </c>
      <c r="M10" s="66" t="s">
        <v>71</v>
      </c>
      <c r="N10" s="66" t="s">
        <v>72</v>
      </c>
      <c r="P10" s="66" t="s">
        <v>141</v>
      </c>
      <c r="Q10" s="66" t="s">
        <v>62</v>
      </c>
      <c r="R10" s="66" t="s">
        <v>94</v>
      </c>
      <c r="S10" s="66" t="s">
        <v>100</v>
      </c>
      <c r="T10" s="66" t="s">
        <v>142</v>
      </c>
      <c r="U10" s="66" t="s">
        <v>98</v>
      </c>
      <c r="V10" s="66" t="s">
        <v>65</v>
      </c>
      <c r="W10" s="66" t="s">
        <v>143</v>
      </c>
      <c r="X10" s="66" t="s">
        <v>144</v>
      </c>
      <c r="Y10" s="66" t="s">
        <v>145</v>
      </c>
      <c r="Z10" s="66" t="s">
        <v>146</v>
      </c>
      <c r="AA10" s="66" t="s">
        <v>147</v>
      </c>
      <c r="AB10" s="66" t="s">
        <v>148</v>
      </c>
      <c r="AC10" s="66" t="s">
        <v>149</v>
      </c>
    </row>
    <row r="11" spans="1:29" x14ac:dyDescent="0.25">
      <c r="A11" s="68"/>
      <c r="B11" s="69"/>
      <c r="C11" s="70"/>
      <c r="D11" s="70"/>
      <c r="E11" s="11"/>
      <c r="F11" s="11"/>
      <c r="G11" s="71"/>
      <c r="H11" s="72"/>
      <c r="I11" s="11"/>
      <c r="J11" s="11"/>
      <c r="K11" s="11"/>
      <c r="L11" s="11"/>
      <c r="M11" s="12"/>
      <c r="N11" s="72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x14ac:dyDescent="0.25">
      <c r="A12" s="68"/>
      <c r="B12" s="69"/>
      <c r="C12" s="70"/>
      <c r="D12" s="70"/>
      <c r="E12" s="11"/>
      <c r="F12" s="11"/>
      <c r="G12" s="71"/>
      <c r="H12" s="11"/>
      <c r="I12" s="11"/>
      <c r="J12" s="11"/>
      <c r="K12" s="11"/>
      <c r="L12" s="11"/>
      <c r="M12" s="12"/>
      <c r="N12" s="12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x14ac:dyDescent="0.25">
      <c r="A13" s="68"/>
      <c r="B13" s="69"/>
      <c r="C13" s="70"/>
      <c r="D13" s="70"/>
      <c r="E13" s="11"/>
      <c r="F13" s="11"/>
      <c r="G13" s="71"/>
      <c r="H13" s="11"/>
      <c r="I13" s="11"/>
      <c r="J13" s="11"/>
      <c r="K13" s="11"/>
      <c r="L13" s="11"/>
      <c r="M13" s="12"/>
      <c r="N13" s="12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x14ac:dyDescent="0.25"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6:29" x14ac:dyDescent="0.25"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6:29" x14ac:dyDescent="0.25"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</row>
    <row r="19" spans="16:29" x14ac:dyDescent="0.25"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</row>
    <row r="20" spans="16:29" x14ac:dyDescent="0.25"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</row>
    <row r="21" spans="16:29" x14ac:dyDescent="0.25"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6:29" x14ac:dyDescent="0.25"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Paulina Matute Torres</cp:lastModifiedBy>
  <dcterms:created xsi:type="dcterms:W3CDTF">2015-08-17T18:15:08Z</dcterms:created>
  <dcterms:modified xsi:type="dcterms:W3CDTF">2025-10-01T14:47:08Z</dcterms:modified>
</cp:coreProperties>
</file>